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605" windowHeight="15465" tabRatio="500" activeTab="13"/>
  </bookViews>
  <sheets>
    <sheet name="G15" sheetId="27" r:id="rId1"/>
    <sheet name="Penaltycup C" sheetId="12" state="hidden" r:id="rId2"/>
    <sheet name="G13" sheetId="6" r:id="rId3"/>
    <sheet name="Penaltycup D" sheetId="13" state="hidden" r:id="rId4"/>
    <sheet name="TOPG9" sheetId="25" r:id="rId5"/>
    <sheet name="Penaltycup TOP E" sheetId="14" state="hidden" r:id="rId6"/>
    <sheet name="OG9" sheetId="7" r:id="rId7"/>
    <sheet name="TOP F " sheetId="3" state="hidden" r:id="rId8"/>
    <sheet name="Penaltycup OPEN E" sheetId="15" state="hidden" r:id="rId9"/>
    <sheet name="OPEN F" sheetId="26" state="hidden" r:id="rId10"/>
    <sheet name="MP" sheetId="9" state="hidden" r:id="rId11"/>
    <sheet name="All GAMES" sheetId="18" state="hidden" r:id="rId12"/>
    <sheet name="Wedstrijdbriefjes" sheetId="19" state="hidden" r:id="rId13"/>
    <sheet name="Penaltycup finale" sheetId="21" r:id="rId14"/>
    <sheet name="Beschikbaarheid" sheetId="20" state="hidden" r:id="rId15"/>
    <sheet name="Penaltycup MP" sheetId="16" state="hidden" r:id="rId16"/>
    <sheet name="Scheidsrechters" sheetId="22" state="hidden" r:id="rId17"/>
    <sheet name="Bekers " sheetId="23" state="hidden" r:id="rId18"/>
  </sheets>
  <definedNames>
    <definedName name="_xlnm.Print_Area" localSheetId="13">'Penaltycup finale'!$A$4:$C$18</definedName>
    <definedName name="_xlnm.Print_Area" localSheetId="16">Scheidsrechters!$A$35:$D$48</definedName>
    <definedName name="_xlnm.Print_Area" localSheetId="7">'TOP F '!$A:$M</definedName>
    <definedName name="_xlnm.Print_Area" localSheetId="4">TOPG9!$A$62:$N$105</definedName>
    <definedName name="_xlnm.Print_Area" localSheetId="12">Wedstrijdbriefjes!$S$3:$X$267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2" i="27"/>
  <c r="B86"/>
  <c r="G113"/>
  <c r="C135"/>
  <c r="B144"/>
  <c r="B35"/>
  <c r="C114"/>
  <c r="G135"/>
  <c r="B143"/>
  <c r="B37"/>
  <c r="C124"/>
  <c r="B148"/>
  <c r="B38"/>
  <c r="C129"/>
  <c r="B150"/>
  <c r="B89"/>
  <c r="G129"/>
  <c r="B149"/>
  <c r="B34"/>
  <c r="C113"/>
  <c r="C136"/>
  <c r="B88"/>
  <c r="B87"/>
  <c r="B85"/>
  <c r="B36"/>
  <c r="B13" i="21"/>
  <c r="B14"/>
  <c r="B15"/>
  <c r="B16"/>
  <c r="B12"/>
  <c r="B8"/>
  <c r="B9"/>
  <c r="B10"/>
  <c r="B11"/>
  <c r="B7"/>
  <c r="I61" i="27"/>
  <c r="I60"/>
  <c r="I58"/>
  <c r="I59"/>
  <c r="I57"/>
  <c r="I62"/>
  <c r="H60"/>
  <c r="H61"/>
  <c r="H59"/>
  <c r="H58"/>
  <c r="H57"/>
  <c r="H62"/>
  <c r="I10"/>
  <c r="I9"/>
  <c r="I8"/>
  <c r="I6"/>
  <c r="I7"/>
  <c r="I11"/>
  <c r="H9"/>
  <c r="H10"/>
  <c r="H6"/>
  <c r="H8"/>
  <c r="H7"/>
  <c r="H11"/>
  <c r="G9"/>
  <c r="G10"/>
  <c r="G6"/>
  <c r="G8"/>
  <c r="G7"/>
  <c r="J10"/>
  <c r="J9"/>
  <c r="J8"/>
  <c r="J7"/>
  <c r="J6"/>
  <c r="B98" i="25"/>
  <c r="B97"/>
  <c r="B96"/>
  <c r="B95"/>
  <c r="G58" i="27"/>
  <c r="G59"/>
  <c r="G60"/>
  <c r="G61"/>
  <c r="G57"/>
  <c r="B100" i="25"/>
  <c r="B99"/>
  <c r="B102"/>
  <c r="B101"/>
  <c r="C91"/>
  <c r="G91"/>
  <c r="G86"/>
  <c r="B32"/>
  <c r="B31"/>
  <c r="B30"/>
  <c r="B29"/>
  <c r="B59"/>
  <c r="B58"/>
  <c r="B57"/>
  <c r="B56"/>
  <c r="K91"/>
  <c r="K81"/>
  <c r="K76"/>
  <c r="B221" i="7"/>
  <c r="B220"/>
  <c r="B219"/>
  <c r="B218"/>
  <c r="B225"/>
  <c r="B224"/>
  <c r="B223"/>
  <c r="B222"/>
  <c r="B154"/>
  <c r="B153"/>
  <c r="B156"/>
  <c r="B155"/>
  <c r="B152"/>
  <c r="B151"/>
  <c r="C207"/>
  <c r="C206"/>
  <c r="G201"/>
  <c r="G200"/>
  <c r="C201"/>
  <c r="C200"/>
  <c r="P127"/>
  <c r="P126"/>
  <c r="P125"/>
  <c r="P124"/>
  <c r="B158"/>
  <c r="B157"/>
  <c r="G207"/>
  <c r="G206"/>
  <c r="C137"/>
  <c r="G137"/>
  <c r="G138"/>
  <c r="V101"/>
  <c r="V104"/>
  <c r="V103"/>
  <c r="V102"/>
  <c r="V105"/>
  <c r="U104"/>
  <c r="U101"/>
  <c r="U102"/>
  <c r="U103"/>
  <c r="U105"/>
  <c r="G132"/>
  <c r="C132"/>
  <c r="G131"/>
  <c r="C131"/>
  <c r="G194"/>
  <c r="C194"/>
  <c r="G193"/>
  <c r="G187"/>
  <c r="C187"/>
  <c r="G186"/>
  <c r="C186"/>
  <c r="G125"/>
  <c r="C125"/>
  <c r="G118"/>
  <c r="C118"/>
  <c r="C124"/>
  <c r="C117"/>
  <c r="G124"/>
  <c r="P82"/>
  <c r="P81"/>
  <c r="P80"/>
  <c r="P79"/>
  <c r="P78"/>
  <c r="B82"/>
  <c r="B81"/>
  <c r="B80"/>
  <c r="B79"/>
  <c r="B78"/>
  <c r="P39"/>
  <c r="P38"/>
  <c r="P37"/>
  <c r="P36"/>
  <c r="P35"/>
  <c r="B39"/>
  <c r="B38"/>
  <c r="B37"/>
  <c r="B36"/>
  <c r="B35"/>
  <c r="G11"/>
  <c r="G10"/>
  <c r="G9"/>
  <c r="G8"/>
  <c r="G7"/>
  <c r="U11"/>
  <c r="U10"/>
  <c r="U9"/>
  <c r="U8"/>
  <c r="U7"/>
  <c r="U54"/>
  <c r="U53"/>
  <c r="U52"/>
  <c r="U51"/>
  <c r="U50"/>
  <c r="I50"/>
  <c r="I51"/>
  <c r="I52"/>
  <c r="I53"/>
  <c r="I54"/>
  <c r="I55"/>
  <c r="H51"/>
  <c r="H50"/>
  <c r="H53"/>
  <c r="H52"/>
  <c r="H54"/>
  <c r="H55"/>
  <c r="W50"/>
  <c r="W51"/>
  <c r="W52"/>
  <c r="W53"/>
  <c r="W54"/>
  <c r="W55"/>
  <c r="V51"/>
  <c r="V50"/>
  <c r="V53"/>
  <c r="V52"/>
  <c r="V54"/>
  <c r="V55"/>
  <c r="W8"/>
  <c r="W11"/>
  <c r="W10"/>
  <c r="W7"/>
  <c r="W9"/>
  <c r="W12"/>
  <c r="V11"/>
  <c r="V8"/>
  <c r="V7"/>
  <c r="V10"/>
  <c r="V9"/>
  <c r="V12"/>
  <c r="I8"/>
  <c r="I11"/>
  <c r="I10"/>
  <c r="I7"/>
  <c r="I9"/>
  <c r="I12"/>
  <c r="H11"/>
  <c r="H8"/>
  <c r="H7"/>
  <c r="H10"/>
  <c r="H9"/>
  <c r="H12"/>
  <c r="G80" i="26"/>
  <c r="G85"/>
  <c r="G90"/>
  <c r="G95"/>
  <c r="B67"/>
  <c r="B66"/>
  <c r="B65"/>
  <c r="B64"/>
  <c r="C80"/>
  <c r="C85"/>
  <c r="C90"/>
  <c r="C95"/>
  <c r="B34"/>
  <c r="B33"/>
  <c r="B32"/>
  <c r="B31"/>
  <c r="I40"/>
  <c r="I9"/>
  <c r="A90"/>
  <c r="A95"/>
  <c r="I38"/>
  <c r="I39"/>
  <c r="I41"/>
  <c r="L40"/>
  <c r="L39"/>
  <c r="L38"/>
  <c r="I6"/>
  <c r="I8"/>
  <c r="I7"/>
  <c r="L7"/>
  <c r="N49"/>
  <c r="N51"/>
  <c r="N53"/>
  <c r="N55"/>
  <c r="N57"/>
  <c r="N59"/>
  <c r="J59"/>
  <c r="C59"/>
  <c r="A49"/>
  <c r="A50"/>
  <c r="A51"/>
  <c r="A52"/>
  <c r="A53"/>
  <c r="A54"/>
  <c r="A55"/>
  <c r="A56"/>
  <c r="A57"/>
  <c r="A58"/>
  <c r="A59"/>
  <c r="N52"/>
  <c r="N54"/>
  <c r="N56"/>
  <c r="N58"/>
  <c r="J58"/>
  <c r="C58"/>
  <c r="J57"/>
  <c r="C57"/>
  <c r="J56"/>
  <c r="C56"/>
  <c r="J55"/>
  <c r="C55"/>
  <c r="J54"/>
  <c r="C54"/>
  <c r="J53"/>
  <c r="C53"/>
  <c r="J52"/>
  <c r="C52"/>
  <c r="J51"/>
  <c r="C51"/>
  <c r="N48"/>
  <c r="N50"/>
  <c r="J50"/>
  <c r="C50"/>
  <c r="J49"/>
  <c r="C49"/>
  <c r="J48"/>
  <c r="C48"/>
  <c r="K41"/>
  <c r="J41"/>
  <c r="K40"/>
  <c r="J40"/>
  <c r="K39"/>
  <c r="J39"/>
  <c r="K38"/>
  <c r="J38"/>
  <c r="B143" i="6"/>
  <c r="B142"/>
  <c r="B141"/>
  <c r="B140"/>
  <c r="B139"/>
  <c r="B138"/>
  <c r="B137"/>
  <c r="B136"/>
  <c r="G131"/>
  <c r="G130"/>
  <c r="C131"/>
  <c r="C130"/>
  <c r="G180" i="7"/>
  <c r="C180"/>
  <c r="G179"/>
  <c r="C179"/>
  <c r="G175"/>
  <c r="C175"/>
  <c r="C174"/>
  <c r="B82" i="6"/>
  <c r="B81"/>
  <c r="B83"/>
  <c r="B80"/>
  <c r="B32"/>
  <c r="B31"/>
  <c r="G124"/>
  <c r="G119"/>
  <c r="C124"/>
  <c r="C119"/>
  <c r="G114"/>
  <c r="G113"/>
  <c r="C114"/>
  <c r="C113"/>
  <c r="B30"/>
  <c r="B29"/>
  <c r="F56"/>
  <c r="F57"/>
  <c r="F58"/>
  <c r="F59"/>
  <c r="I59"/>
  <c r="I58"/>
  <c r="F7"/>
  <c r="F5"/>
  <c r="F8"/>
  <c r="F6"/>
  <c r="I8"/>
  <c r="I7"/>
  <c r="I6"/>
  <c r="I5"/>
  <c r="K124"/>
  <c r="K131"/>
  <c r="L138" i="18"/>
  <c r="K129" i="27"/>
  <c r="K136"/>
  <c r="K138" i="18"/>
  <c r="G138"/>
  <c r="C138"/>
  <c r="B138"/>
  <c r="A21" i="27"/>
  <c r="A22"/>
  <c r="A23"/>
  <c r="A24"/>
  <c r="A25"/>
  <c r="A26"/>
  <c r="A27"/>
  <c r="A28"/>
  <c r="A29"/>
  <c r="A71"/>
  <c r="A72"/>
  <c r="A73"/>
  <c r="A74"/>
  <c r="A75"/>
  <c r="A76"/>
  <c r="A77"/>
  <c r="A78"/>
  <c r="A79"/>
  <c r="A80"/>
  <c r="A113"/>
  <c r="A114"/>
  <c r="A119"/>
  <c r="A124"/>
  <c r="A129"/>
  <c r="A135"/>
  <c r="A136"/>
  <c r="A138" i="18"/>
  <c r="L137"/>
  <c r="K135" i="27"/>
  <c r="K137" i="18"/>
  <c r="G137"/>
  <c r="C137"/>
  <c r="B137"/>
  <c r="A137"/>
  <c r="L136"/>
  <c r="K136"/>
  <c r="G136"/>
  <c r="C136"/>
  <c r="B136"/>
  <c r="A136"/>
  <c r="L135"/>
  <c r="L134"/>
  <c r="K124" i="27"/>
  <c r="K135" i="18"/>
  <c r="K119" i="27"/>
  <c r="K134" i="18"/>
  <c r="G135"/>
  <c r="G119" i="27"/>
  <c r="G134" i="18"/>
  <c r="C135"/>
  <c r="C134"/>
  <c r="B135"/>
  <c r="B134"/>
  <c r="A135"/>
  <c r="A134"/>
  <c r="L133"/>
  <c r="K114" i="27"/>
  <c r="K133" i="18"/>
  <c r="G133"/>
  <c r="C133"/>
  <c r="B133"/>
  <c r="A133"/>
  <c r="L132"/>
  <c r="K113" i="27"/>
  <c r="K132" i="18"/>
  <c r="G132"/>
  <c r="C132"/>
  <c r="B132"/>
  <c r="A132"/>
  <c r="L131"/>
  <c r="K71" i="27"/>
  <c r="K72"/>
  <c r="K73"/>
  <c r="K74"/>
  <c r="K75"/>
  <c r="K76"/>
  <c r="K77"/>
  <c r="K78"/>
  <c r="K79"/>
  <c r="K80"/>
  <c r="K131" i="18"/>
  <c r="G80" i="27"/>
  <c r="G131" i="18"/>
  <c r="C80" i="27"/>
  <c r="C131" i="18"/>
  <c r="B131"/>
  <c r="A131"/>
  <c r="L130"/>
  <c r="K130"/>
  <c r="G79" i="27"/>
  <c r="G130" i="18"/>
  <c r="C79" i="27"/>
  <c r="C130" i="18"/>
  <c r="B130"/>
  <c r="A130"/>
  <c r="L129"/>
  <c r="K129"/>
  <c r="G78" i="27"/>
  <c r="G129" i="18"/>
  <c r="C78" i="27"/>
  <c r="C129" i="18"/>
  <c r="B129"/>
  <c r="A129"/>
  <c r="L128"/>
  <c r="K128"/>
  <c r="G77" i="27"/>
  <c r="G128" i="18"/>
  <c r="C77" i="27"/>
  <c r="C128" i="18"/>
  <c r="B128"/>
  <c r="A128"/>
  <c r="L127"/>
  <c r="K127"/>
  <c r="G76" i="27"/>
  <c r="G127" i="18"/>
  <c r="C76" i="27"/>
  <c r="C127" i="18"/>
  <c r="B127"/>
  <c r="A127"/>
  <c r="L126"/>
  <c r="K126"/>
  <c r="G75" i="27"/>
  <c r="G126" i="18"/>
  <c r="C75" i="27"/>
  <c r="C126" i="18"/>
  <c r="B126"/>
  <c r="A126"/>
  <c r="L125"/>
  <c r="K125"/>
  <c r="G74" i="27"/>
  <c r="G125" i="18"/>
  <c r="C74" i="27"/>
  <c r="C125" i="18"/>
  <c r="B125"/>
  <c r="A125"/>
  <c r="L124"/>
  <c r="K124"/>
  <c r="G73" i="27"/>
  <c r="G124" i="18"/>
  <c r="C73" i="27"/>
  <c r="C124" i="18"/>
  <c r="B124"/>
  <c r="A124"/>
  <c r="L123"/>
  <c r="K123"/>
  <c r="G72" i="27"/>
  <c r="G123" i="18"/>
  <c r="C72" i="27"/>
  <c r="C123" i="18"/>
  <c r="B123"/>
  <c r="A123"/>
  <c r="L122"/>
  <c r="K122"/>
  <c r="G71" i="27"/>
  <c r="G122" i="18"/>
  <c r="C71" i="27"/>
  <c r="C122" i="18"/>
  <c r="B122"/>
  <c r="A122"/>
  <c r="L121"/>
  <c r="K20" i="27"/>
  <c r="K21"/>
  <c r="K22"/>
  <c r="K23"/>
  <c r="K24"/>
  <c r="K25"/>
  <c r="K26"/>
  <c r="K27"/>
  <c r="K28"/>
  <c r="K29"/>
  <c r="K121" i="18"/>
  <c r="G29" i="27"/>
  <c r="G121" i="18"/>
  <c r="C29" i="27"/>
  <c r="C121" i="18"/>
  <c r="B121"/>
  <c r="A121"/>
  <c r="L120"/>
  <c r="K120"/>
  <c r="G28" i="27"/>
  <c r="G120" i="18"/>
  <c r="C28" i="27"/>
  <c r="C120" i="18"/>
  <c r="B120"/>
  <c r="A120"/>
  <c r="L119"/>
  <c r="K119"/>
  <c r="G27" i="27"/>
  <c r="G119" i="18"/>
  <c r="C27" i="27"/>
  <c r="C119" i="18"/>
  <c r="B119"/>
  <c r="A119"/>
  <c r="L118"/>
  <c r="K118"/>
  <c r="G26" i="27"/>
  <c r="G118" i="18"/>
  <c r="C26" i="27"/>
  <c r="C118" i="18"/>
  <c r="B118"/>
  <c r="A118"/>
  <c r="L117"/>
  <c r="K117"/>
  <c r="G25" i="27"/>
  <c r="G117" i="18"/>
  <c r="C25" i="27"/>
  <c r="C117" i="18"/>
  <c r="B117"/>
  <c r="A117"/>
  <c r="L116"/>
  <c r="K116"/>
  <c r="G24" i="27"/>
  <c r="G116" i="18"/>
  <c r="C24" i="27"/>
  <c r="C116" i="18"/>
  <c r="B116"/>
  <c r="A116"/>
  <c r="L115"/>
  <c r="K115"/>
  <c r="G23" i="27"/>
  <c r="G115" i="18"/>
  <c r="C23" i="27"/>
  <c r="C115" i="18"/>
  <c r="B115"/>
  <c r="A115"/>
  <c r="L114"/>
  <c r="K114"/>
  <c r="G22" i="27"/>
  <c r="G114" i="18"/>
  <c r="C22" i="27"/>
  <c r="C114" i="18"/>
  <c r="B114"/>
  <c r="A114"/>
  <c r="L113"/>
  <c r="K113"/>
  <c r="G21" i="27"/>
  <c r="G113" i="18"/>
  <c r="C21" i="27"/>
  <c r="C113" i="18"/>
  <c r="B113"/>
  <c r="A113"/>
  <c r="L112"/>
  <c r="K112"/>
  <c r="G20" i="27"/>
  <c r="G112" i="18"/>
  <c r="C20" i="27"/>
  <c r="C112" i="18"/>
  <c r="B112"/>
  <c r="A112"/>
  <c r="C12" i="12"/>
  <c r="C11"/>
  <c r="C10"/>
  <c r="C9"/>
  <c r="C8"/>
  <c r="B12"/>
  <c r="B11"/>
  <c r="B10"/>
  <c r="B9"/>
  <c r="B8"/>
  <c r="A8"/>
  <c r="A9"/>
  <c r="A10"/>
  <c r="A11"/>
  <c r="A12"/>
  <c r="J60" i="27"/>
  <c r="J59"/>
  <c r="J58"/>
  <c r="J61"/>
  <c r="B84"/>
  <c r="B33"/>
  <c r="A19" i="6"/>
  <c r="A20"/>
  <c r="A21"/>
  <c r="A22"/>
  <c r="A23"/>
  <c r="A69"/>
  <c r="A70"/>
  <c r="A71"/>
  <c r="A72"/>
  <c r="A73"/>
  <c r="A74"/>
  <c r="A113"/>
  <c r="A114"/>
  <c r="A119"/>
  <c r="A124"/>
  <c r="A130"/>
  <c r="T104" i="7"/>
  <c r="T101"/>
  <c r="T102"/>
  <c r="T103"/>
  <c r="W104"/>
  <c r="W102"/>
  <c r="W101"/>
  <c r="X54"/>
  <c r="X53"/>
  <c r="X51"/>
  <c r="X50"/>
  <c r="X11"/>
  <c r="X10"/>
  <c r="X9"/>
  <c r="X8"/>
  <c r="X7"/>
  <c r="G51"/>
  <c r="G54"/>
  <c r="G50"/>
  <c r="G52"/>
  <c r="G53"/>
  <c r="J53"/>
  <c r="J52"/>
  <c r="J51"/>
  <c r="A17" i="22"/>
  <c r="A18"/>
  <c r="A19"/>
  <c r="A20"/>
  <c r="A7"/>
  <c r="A8"/>
  <c r="A9"/>
  <c r="A10"/>
  <c r="A11"/>
  <c r="C30" i="21"/>
  <c r="C29"/>
  <c r="C28"/>
  <c r="C27"/>
  <c r="C26"/>
  <c r="C25"/>
  <c r="C24"/>
  <c r="C23"/>
  <c r="X12" i="19"/>
  <c r="X21"/>
  <c r="X30"/>
  <c r="X41"/>
  <c r="X50"/>
  <c r="X59"/>
  <c r="X68"/>
  <c r="X83"/>
  <c r="X92"/>
  <c r="X101"/>
  <c r="X110"/>
  <c r="X123"/>
  <c r="X132"/>
  <c r="X141"/>
  <c r="X150"/>
  <c r="X163"/>
  <c r="X172"/>
  <c r="X181"/>
  <c r="X190"/>
  <c r="X203"/>
  <c r="X212"/>
  <c r="X221"/>
  <c r="X230"/>
  <c r="X243"/>
  <c r="X252"/>
  <c r="X261"/>
  <c r="A26" i="22"/>
  <c r="A27"/>
  <c r="A28"/>
  <c r="A29"/>
  <c r="B48" i="21"/>
  <c r="B47"/>
  <c r="B46"/>
  <c r="B45"/>
  <c r="B44"/>
  <c r="B43"/>
  <c r="B42"/>
  <c r="B41"/>
  <c r="C11" i="14"/>
  <c r="C10"/>
  <c r="C9"/>
  <c r="C8"/>
  <c r="B11"/>
  <c r="B10"/>
  <c r="B9"/>
  <c r="B8"/>
  <c r="A8"/>
  <c r="A9"/>
  <c r="A10"/>
  <c r="A11"/>
  <c r="N18" i="26"/>
  <c r="N20"/>
  <c r="N22"/>
  <c r="N24"/>
  <c r="N26"/>
  <c r="N28"/>
  <c r="N21"/>
  <c r="N23"/>
  <c r="N25"/>
  <c r="N27"/>
  <c r="J28"/>
  <c r="J27"/>
  <c r="J26"/>
  <c r="J25"/>
  <c r="J24"/>
  <c r="J23"/>
  <c r="C28"/>
  <c r="C27"/>
  <c r="C26"/>
  <c r="C25"/>
  <c r="C24"/>
  <c r="C23"/>
  <c r="A18"/>
  <c r="A19"/>
  <c r="A20"/>
  <c r="A21"/>
  <c r="A22"/>
  <c r="A23"/>
  <c r="A24"/>
  <c r="A25"/>
  <c r="A26"/>
  <c r="A27"/>
  <c r="A28"/>
  <c r="N17"/>
  <c r="N19"/>
  <c r="J22"/>
  <c r="C22"/>
  <c r="J21"/>
  <c r="C21"/>
  <c r="J20"/>
  <c r="C20"/>
  <c r="J19"/>
  <c r="C19"/>
  <c r="J18"/>
  <c r="C18"/>
  <c r="J17"/>
  <c r="C17"/>
  <c r="K9"/>
  <c r="J9"/>
  <c r="K8"/>
  <c r="J8"/>
  <c r="K7"/>
  <c r="J7"/>
  <c r="L6"/>
  <c r="K6"/>
  <c r="J6"/>
  <c r="L93" i="18"/>
  <c r="K86" i="25"/>
  <c r="K93" i="18"/>
  <c r="G93"/>
  <c r="C93"/>
  <c r="B93"/>
  <c r="A19" i="25"/>
  <c r="A20"/>
  <c r="A21"/>
  <c r="A22"/>
  <c r="A23"/>
  <c r="A48"/>
  <c r="A49"/>
  <c r="A50"/>
  <c r="A51"/>
  <c r="A52"/>
  <c r="A53"/>
  <c r="A70"/>
  <c r="A71"/>
  <c r="A76"/>
  <c r="A81"/>
  <c r="A86"/>
  <c r="A91"/>
  <c r="A93" i="18"/>
  <c r="L92"/>
  <c r="K92"/>
  <c r="G92"/>
  <c r="C92"/>
  <c r="B92"/>
  <c r="A92"/>
  <c r="L91"/>
  <c r="K91"/>
  <c r="G81" i="25"/>
  <c r="G91" i="18"/>
  <c r="C81" i="25"/>
  <c r="C91" i="18"/>
  <c r="B91"/>
  <c r="A91"/>
  <c r="L90"/>
  <c r="K90"/>
  <c r="G76" i="25"/>
  <c r="G90" i="18"/>
  <c r="C76" i="25"/>
  <c r="C90" i="18"/>
  <c r="B90"/>
  <c r="A90"/>
  <c r="L89"/>
  <c r="K71" i="25"/>
  <c r="K89" i="18"/>
  <c r="G71" i="25"/>
  <c r="G89" i="18"/>
  <c r="C71" i="25"/>
  <c r="C89" i="18"/>
  <c r="B89"/>
  <c r="A89"/>
  <c r="L88"/>
  <c r="K70" i="25"/>
  <c r="K88" i="18"/>
  <c r="G70" i="25"/>
  <c r="G88" i="18"/>
  <c r="C70" i="25"/>
  <c r="C88" i="18"/>
  <c r="B88"/>
  <c r="A88"/>
  <c r="L87"/>
  <c r="K49" i="25"/>
  <c r="K50"/>
  <c r="K51"/>
  <c r="K52"/>
  <c r="K53"/>
  <c r="K87" i="18"/>
  <c r="G53" i="25"/>
  <c r="G87" i="18"/>
  <c r="C53" i="25"/>
  <c r="C87" i="18"/>
  <c r="B87"/>
  <c r="A87"/>
  <c r="L86"/>
  <c r="K86"/>
  <c r="G52" i="25"/>
  <c r="G86" i="18"/>
  <c r="C52" i="25"/>
  <c r="C86" i="18"/>
  <c r="B86"/>
  <c r="A86"/>
  <c r="L85"/>
  <c r="K85"/>
  <c r="G51" i="25"/>
  <c r="G85" i="18"/>
  <c r="C51" i="25"/>
  <c r="C85" i="18"/>
  <c r="B85"/>
  <c r="A85"/>
  <c r="L84"/>
  <c r="K84"/>
  <c r="G50" i="25"/>
  <c r="G84" i="18"/>
  <c r="C50" i="25"/>
  <c r="C84" i="18"/>
  <c r="B84"/>
  <c r="A84"/>
  <c r="L83"/>
  <c r="K83"/>
  <c r="G49" i="25"/>
  <c r="G83" i="18"/>
  <c r="C49" i="25"/>
  <c r="C83" i="18"/>
  <c r="B83"/>
  <c r="A83"/>
  <c r="L82"/>
  <c r="K48" i="25"/>
  <c r="K82" i="18"/>
  <c r="G48" i="25"/>
  <c r="G82" i="18"/>
  <c r="C48" i="25"/>
  <c r="C82" i="18"/>
  <c r="B82"/>
  <c r="A82"/>
  <c r="L81"/>
  <c r="K18" i="25"/>
  <c r="K19"/>
  <c r="K20"/>
  <c r="K21"/>
  <c r="K22"/>
  <c r="K23"/>
  <c r="K81" i="18"/>
  <c r="G23" i="25"/>
  <c r="G81" i="18"/>
  <c r="C23" i="25"/>
  <c r="C81" i="18"/>
  <c r="B81"/>
  <c r="A81"/>
  <c r="L80"/>
  <c r="K80"/>
  <c r="G22" i="25"/>
  <c r="G80" i="18"/>
  <c r="C22" i="25"/>
  <c r="C80" i="18"/>
  <c r="B80"/>
  <c r="A80"/>
  <c r="L79"/>
  <c r="K79"/>
  <c r="G21" i="25"/>
  <c r="G79" i="18"/>
  <c r="C21" i="25"/>
  <c r="C79" i="18"/>
  <c r="B79"/>
  <c r="A79"/>
  <c r="L78"/>
  <c r="K78"/>
  <c r="G20" i="25"/>
  <c r="G78" i="18"/>
  <c r="C20" i="25"/>
  <c r="C78" i="18"/>
  <c r="B78"/>
  <c r="A78"/>
  <c r="L77"/>
  <c r="K77"/>
  <c r="G19" i="25"/>
  <c r="G77" i="18"/>
  <c r="C19" i="25"/>
  <c r="C77" i="18"/>
  <c r="B77"/>
  <c r="A77"/>
  <c r="L76"/>
  <c r="K76"/>
  <c r="G18" i="25"/>
  <c r="G76" i="18"/>
  <c r="C18" i="25"/>
  <c r="C76" i="18"/>
  <c r="B76"/>
  <c r="A76"/>
  <c r="F42" i="25"/>
  <c r="F39"/>
  <c r="F40"/>
  <c r="F41"/>
  <c r="I42"/>
  <c r="H42"/>
  <c r="G42"/>
  <c r="I41"/>
  <c r="H41"/>
  <c r="G41"/>
  <c r="I40"/>
  <c r="H40"/>
  <c r="G40"/>
  <c r="I39"/>
  <c r="H39"/>
  <c r="G39"/>
  <c r="F9"/>
  <c r="F6"/>
  <c r="F7"/>
  <c r="F8"/>
  <c r="I9"/>
  <c r="H9"/>
  <c r="G9"/>
  <c r="I8"/>
  <c r="H8"/>
  <c r="G8"/>
  <c r="I7"/>
  <c r="H7"/>
  <c r="G7"/>
  <c r="I6"/>
  <c r="H6"/>
  <c r="G6"/>
  <c r="J11" i="7"/>
  <c r="J10"/>
  <c r="J9"/>
  <c r="J8"/>
  <c r="J7"/>
  <c r="I56" i="6"/>
  <c r="G59"/>
  <c r="H59"/>
  <c r="H58"/>
  <c r="G58"/>
  <c r="H57"/>
  <c r="G57"/>
  <c r="H56"/>
  <c r="G56"/>
  <c r="H8"/>
  <c r="H7"/>
  <c r="H6"/>
  <c r="H5"/>
  <c r="G8"/>
  <c r="G7"/>
  <c r="G6"/>
  <c r="G5"/>
  <c r="I11" i="23"/>
  <c r="I10"/>
  <c r="I9"/>
  <c r="I8"/>
  <c r="I7"/>
  <c r="I12"/>
  <c r="I14"/>
  <c r="C24" i="15"/>
  <c r="C23"/>
  <c r="C22"/>
  <c r="C21"/>
  <c r="C20"/>
  <c r="B24"/>
  <c r="B23"/>
  <c r="B22"/>
  <c r="B21"/>
  <c r="B20"/>
  <c r="A20"/>
  <c r="A21"/>
  <c r="A22"/>
  <c r="A23"/>
  <c r="A24"/>
  <c r="C12"/>
  <c r="C11"/>
  <c r="C10"/>
  <c r="C9"/>
  <c r="C8"/>
  <c r="B12"/>
  <c r="B11"/>
  <c r="B10"/>
  <c r="B9"/>
  <c r="B8"/>
  <c r="A8"/>
  <c r="A9"/>
  <c r="A10"/>
  <c r="A11"/>
  <c r="A12"/>
  <c r="C11" i="13"/>
  <c r="C10"/>
  <c r="C9"/>
  <c r="C8"/>
  <c r="B11"/>
  <c r="B10"/>
  <c r="B9"/>
  <c r="B8"/>
  <c r="A8"/>
  <c r="A9"/>
  <c r="A10"/>
  <c r="A11"/>
  <c r="A30" i="22"/>
  <c r="A31"/>
  <c r="A38"/>
  <c r="A39"/>
  <c r="A40"/>
  <c r="A41"/>
  <c r="A42"/>
  <c r="A43"/>
  <c r="A44"/>
  <c r="A45"/>
  <c r="A46"/>
  <c r="A47"/>
  <c r="A48"/>
  <c r="B72" i="21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30"/>
  <c r="B29"/>
  <c r="B28"/>
  <c r="B27"/>
  <c r="B26"/>
  <c r="B25"/>
  <c r="B24"/>
  <c r="B23"/>
  <c r="A54"/>
  <c r="A55"/>
  <c r="A56"/>
  <c r="A57"/>
  <c r="A58"/>
  <c r="A59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24"/>
  <c r="A25"/>
  <c r="A26"/>
  <c r="A27"/>
  <c r="A28"/>
  <c r="A29"/>
  <c r="A30"/>
  <c r="A8"/>
  <c r="A9"/>
  <c r="A10"/>
  <c r="A11"/>
  <c r="A12"/>
  <c r="A13"/>
  <c r="A14"/>
  <c r="A15"/>
  <c r="A16"/>
  <c r="A17"/>
  <c r="A18"/>
  <c r="A108" i="18"/>
  <c r="A109"/>
  <c r="A22" i="7"/>
  <c r="A23"/>
  <c r="A24"/>
  <c r="A25"/>
  <c r="A26"/>
  <c r="A27"/>
  <c r="A28"/>
  <c r="A29"/>
  <c r="A30"/>
  <c r="O21"/>
  <c r="O22"/>
  <c r="O23"/>
  <c r="O24"/>
  <c r="O25"/>
  <c r="O26"/>
  <c r="O27"/>
  <c r="O28"/>
  <c r="O29"/>
  <c r="O30"/>
  <c r="A64"/>
  <c r="A65"/>
  <c r="A66"/>
  <c r="A67"/>
  <c r="A68"/>
  <c r="A69"/>
  <c r="A70"/>
  <c r="A71"/>
  <c r="A72"/>
  <c r="A73"/>
  <c r="O64"/>
  <c r="O65"/>
  <c r="O66"/>
  <c r="O67"/>
  <c r="O68"/>
  <c r="O69"/>
  <c r="O70"/>
  <c r="O71"/>
  <c r="O72"/>
  <c r="O73"/>
  <c r="A105"/>
  <c r="A106"/>
  <c r="A110"/>
  <c r="A111"/>
  <c r="A117"/>
  <c r="A118"/>
  <c r="A124"/>
  <c r="A125"/>
  <c r="A131"/>
  <c r="A132"/>
  <c r="A137"/>
  <c r="A138"/>
  <c r="O113"/>
  <c r="O114"/>
  <c r="O115"/>
  <c r="O116"/>
  <c r="O117"/>
  <c r="O118"/>
  <c r="A174"/>
  <c r="A175"/>
  <c r="A179"/>
  <c r="A180"/>
  <c r="A186"/>
  <c r="A187"/>
  <c r="A193"/>
  <c r="A194"/>
  <c r="A200"/>
  <c r="A201"/>
  <c r="A206"/>
  <c r="A207"/>
  <c r="A75" i="18"/>
  <c r="A110"/>
  <c r="A131" i="6"/>
  <c r="A111" i="18"/>
  <c r="G111"/>
  <c r="A73"/>
  <c r="A107"/>
  <c r="A72"/>
  <c r="A105"/>
  <c r="C111"/>
  <c r="L111"/>
  <c r="K111"/>
  <c r="W263" i="19"/>
  <c r="U263"/>
  <c r="V261"/>
  <c r="T261"/>
  <c r="W254"/>
  <c r="U254"/>
  <c r="V252"/>
  <c r="T252"/>
  <c r="W245"/>
  <c r="U245"/>
  <c r="V243"/>
  <c r="T243"/>
  <c r="W232"/>
  <c r="U232"/>
  <c r="V230"/>
  <c r="T230"/>
  <c r="W223"/>
  <c r="U223"/>
  <c r="V221"/>
  <c r="T221"/>
  <c r="W214"/>
  <c r="U214"/>
  <c r="V212"/>
  <c r="T212"/>
  <c r="W205"/>
  <c r="U205"/>
  <c r="V203"/>
  <c r="T203"/>
  <c r="W192"/>
  <c r="U192"/>
  <c r="V190"/>
  <c r="T190"/>
  <c r="W183"/>
  <c r="U183"/>
  <c r="V181"/>
  <c r="T181"/>
  <c r="W174"/>
  <c r="U174"/>
  <c r="V172"/>
  <c r="T172"/>
  <c r="W165"/>
  <c r="U165"/>
  <c r="V163"/>
  <c r="T163"/>
  <c r="W152"/>
  <c r="U152"/>
  <c r="V150"/>
  <c r="T150"/>
  <c r="W143"/>
  <c r="U143"/>
  <c r="V141"/>
  <c r="T141"/>
  <c r="W134"/>
  <c r="U134"/>
  <c r="V132"/>
  <c r="T132"/>
  <c r="W125"/>
  <c r="U125"/>
  <c r="V123"/>
  <c r="T123"/>
  <c r="W112"/>
  <c r="U112"/>
  <c r="V110"/>
  <c r="T110"/>
  <c r="W103"/>
  <c r="U103"/>
  <c r="V101"/>
  <c r="T101"/>
  <c r="W94"/>
  <c r="U94"/>
  <c r="V92"/>
  <c r="T92"/>
  <c r="W85"/>
  <c r="U85"/>
  <c r="V83"/>
  <c r="T83"/>
  <c r="W70"/>
  <c r="U70"/>
  <c r="V68"/>
  <c r="T68"/>
  <c r="W61"/>
  <c r="U61"/>
  <c r="V59"/>
  <c r="T59"/>
  <c r="W52"/>
  <c r="U52"/>
  <c r="V50"/>
  <c r="T50"/>
  <c r="W43"/>
  <c r="U43"/>
  <c r="V41"/>
  <c r="T41"/>
  <c r="W32"/>
  <c r="U32"/>
  <c r="V30"/>
  <c r="T30"/>
  <c r="W23"/>
  <c r="U23"/>
  <c r="V21"/>
  <c r="T21"/>
  <c r="W14"/>
  <c r="U14"/>
  <c r="V12"/>
  <c r="T12"/>
  <c r="W5"/>
  <c r="U5"/>
  <c r="V3"/>
  <c r="T3"/>
  <c r="R12"/>
  <c r="R21"/>
  <c r="R30"/>
  <c r="R41"/>
  <c r="R50"/>
  <c r="R59"/>
  <c r="R68"/>
  <c r="R83"/>
  <c r="R92"/>
  <c r="R101"/>
  <c r="R110"/>
  <c r="R123"/>
  <c r="R132"/>
  <c r="R141"/>
  <c r="R150"/>
  <c r="R163"/>
  <c r="R172"/>
  <c r="R181"/>
  <c r="A94" i="18"/>
  <c r="A103"/>
  <c r="G109"/>
  <c r="Q183" i="19"/>
  <c r="C109" i="18"/>
  <c r="O183" i="19"/>
  <c r="L109" i="18"/>
  <c r="P181" i="19"/>
  <c r="K119" i="6"/>
  <c r="K130"/>
  <c r="K109" i="18"/>
  <c r="N181" i="19"/>
  <c r="G110" i="18"/>
  <c r="Q174" i="19"/>
  <c r="C110" i="18"/>
  <c r="O174" i="19"/>
  <c r="L110" i="18"/>
  <c r="P172" i="19"/>
  <c r="K110" i="18"/>
  <c r="N172" i="19"/>
  <c r="A102" i="18"/>
  <c r="A106"/>
  <c r="Q165" i="19"/>
  <c r="O165"/>
  <c r="P163"/>
  <c r="N163"/>
  <c r="A101" i="18"/>
  <c r="Q152" i="19"/>
  <c r="O152"/>
  <c r="P150"/>
  <c r="N150"/>
  <c r="G108" i="18"/>
  <c r="Q143" i="19"/>
  <c r="C108" i="18"/>
  <c r="O143" i="19"/>
  <c r="L108" i="18"/>
  <c r="P141" i="19"/>
  <c r="K108" i="18"/>
  <c r="N141" i="19"/>
  <c r="A98" i="18"/>
  <c r="B94"/>
  <c r="C18" i="6"/>
  <c r="C94" i="18"/>
  <c r="G18" i="6"/>
  <c r="G94" i="18"/>
  <c r="K18" i="6"/>
  <c r="K94" i="18"/>
  <c r="L94"/>
  <c r="A95"/>
  <c r="B95"/>
  <c r="C19" i="6"/>
  <c r="C95" i="18"/>
  <c r="G19" i="6"/>
  <c r="G95" i="18"/>
  <c r="K19" i="6"/>
  <c r="K95" i="18"/>
  <c r="L95"/>
  <c r="A96"/>
  <c r="B96"/>
  <c r="C20" i="6"/>
  <c r="C96" i="18"/>
  <c r="G20" i="6"/>
  <c r="G96" i="18"/>
  <c r="K20" i="6"/>
  <c r="K96" i="18"/>
  <c r="L96"/>
  <c r="A97"/>
  <c r="B97"/>
  <c r="C21" i="6"/>
  <c r="C97" i="18"/>
  <c r="G21" i="6"/>
  <c r="G97" i="18"/>
  <c r="K21" i="6"/>
  <c r="K97" i="18"/>
  <c r="L97"/>
  <c r="B98"/>
  <c r="C22" i="6"/>
  <c r="C98" i="18"/>
  <c r="G22" i="6"/>
  <c r="G98" i="18"/>
  <c r="K22" i="6"/>
  <c r="K98" i="18"/>
  <c r="L98"/>
  <c r="A99"/>
  <c r="B99"/>
  <c r="C23" i="6"/>
  <c r="C99" i="18"/>
  <c r="G23" i="6"/>
  <c r="G99" i="18"/>
  <c r="K23" i="6"/>
  <c r="K99" i="18"/>
  <c r="L99"/>
  <c r="A100"/>
  <c r="B100"/>
  <c r="C69" i="6"/>
  <c r="C100" i="18"/>
  <c r="G69" i="6"/>
  <c r="G100" i="18"/>
  <c r="K69" i="6"/>
  <c r="K100" i="18"/>
  <c r="L100"/>
  <c r="B101"/>
  <c r="C70" i="6"/>
  <c r="C101" i="18"/>
  <c r="G70" i="6"/>
  <c r="G101" i="18"/>
  <c r="K70" i="6"/>
  <c r="K101" i="18"/>
  <c r="L101"/>
  <c r="B102"/>
  <c r="C71" i="6"/>
  <c r="C102" i="18"/>
  <c r="G71" i="6"/>
  <c r="G102" i="18"/>
  <c r="K71" i="6"/>
  <c r="K102" i="18"/>
  <c r="L102"/>
  <c r="B103"/>
  <c r="C72" i="6"/>
  <c r="C103" i="18"/>
  <c r="G72" i="6"/>
  <c r="G103" i="18"/>
  <c r="K72" i="6"/>
  <c r="K103" i="18"/>
  <c r="L103"/>
  <c r="A104"/>
  <c r="B104"/>
  <c r="C73" i="6"/>
  <c r="C104" i="18"/>
  <c r="G73" i="6"/>
  <c r="G104" i="18"/>
  <c r="K73" i="6"/>
  <c r="K104" i="18"/>
  <c r="L104"/>
  <c r="B105"/>
  <c r="C74" i="6"/>
  <c r="C105" i="18"/>
  <c r="G74" i="6"/>
  <c r="G105" i="18"/>
  <c r="K74" i="6"/>
  <c r="K105" i="18"/>
  <c r="L105"/>
  <c r="B106"/>
  <c r="C106"/>
  <c r="G106"/>
  <c r="K113" i="6"/>
  <c r="K106" i="18"/>
  <c r="L106"/>
  <c r="B107"/>
  <c r="C107"/>
  <c r="G107"/>
  <c r="K114" i="6"/>
  <c r="K107" i="18"/>
  <c r="L107"/>
  <c r="B108"/>
  <c r="B109"/>
  <c r="B110"/>
  <c r="B111"/>
  <c r="Q134" i="19"/>
  <c r="O134"/>
  <c r="P132"/>
  <c r="N132"/>
  <c r="Q125"/>
  <c r="O125"/>
  <c r="P123"/>
  <c r="N123"/>
  <c r="Q112"/>
  <c r="O112"/>
  <c r="P110"/>
  <c r="N110"/>
  <c r="Q103"/>
  <c r="O103"/>
  <c r="P101"/>
  <c r="N101"/>
  <c r="Q94"/>
  <c r="O94"/>
  <c r="P92"/>
  <c r="N92"/>
  <c r="Q85"/>
  <c r="O85"/>
  <c r="P83"/>
  <c r="N83"/>
  <c r="Q70"/>
  <c r="O70"/>
  <c r="P68"/>
  <c r="N68"/>
  <c r="Q61"/>
  <c r="O61"/>
  <c r="P59"/>
  <c r="N59"/>
  <c r="Q52"/>
  <c r="O52"/>
  <c r="P50"/>
  <c r="N50"/>
  <c r="Q43"/>
  <c r="O43"/>
  <c r="P41"/>
  <c r="N41"/>
  <c r="Q32"/>
  <c r="O32"/>
  <c r="P30"/>
  <c r="N30"/>
  <c r="N21"/>
  <c r="P21"/>
  <c r="O23"/>
  <c r="Q23"/>
  <c r="Q14"/>
  <c r="O14"/>
  <c r="P12"/>
  <c r="N12"/>
  <c r="Q5"/>
  <c r="O5"/>
  <c r="P3"/>
  <c r="N3"/>
  <c r="L12"/>
  <c r="L21"/>
  <c r="L30"/>
  <c r="L41"/>
  <c r="L50"/>
  <c r="L59"/>
  <c r="L68"/>
  <c r="L83"/>
  <c r="L92"/>
  <c r="L101"/>
  <c r="L110"/>
  <c r="L123"/>
  <c r="L132"/>
  <c r="L141"/>
  <c r="L150"/>
  <c r="L163"/>
  <c r="L172"/>
  <c r="L181"/>
  <c r="L190"/>
  <c r="L203"/>
  <c r="L212"/>
  <c r="L221"/>
  <c r="L230"/>
  <c r="L243"/>
  <c r="L252"/>
  <c r="L261"/>
  <c r="K263"/>
  <c r="I263"/>
  <c r="J261"/>
  <c r="H261"/>
  <c r="K254"/>
  <c r="I254"/>
  <c r="J252"/>
  <c r="H252"/>
  <c r="K245"/>
  <c r="I245"/>
  <c r="J243"/>
  <c r="H243"/>
  <c r="K232"/>
  <c r="I232"/>
  <c r="J230"/>
  <c r="H230"/>
  <c r="K223"/>
  <c r="I223"/>
  <c r="J221"/>
  <c r="H221"/>
  <c r="K214"/>
  <c r="I214"/>
  <c r="J212"/>
  <c r="H212"/>
  <c r="K205"/>
  <c r="I205"/>
  <c r="J203"/>
  <c r="H203"/>
  <c r="K192"/>
  <c r="I192"/>
  <c r="J190"/>
  <c r="H190"/>
  <c r="K183"/>
  <c r="I183"/>
  <c r="J181"/>
  <c r="H181"/>
  <c r="K174"/>
  <c r="I174"/>
  <c r="J172"/>
  <c r="H172"/>
  <c r="K165"/>
  <c r="I165"/>
  <c r="J163"/>
  <c r="H163"/>
  <c r="K152"/>
  <c r="I152"/>
  <c r="J150"/>
  <c r="H150"/>
  <c r="K143"/>
  <c r="I143"/>
  <c r="J141"/>
  <c r="H141"/>
  <c r="K134"/>
  <c r="I134"/>
  <c r="J132"/>
  <c r="H132"/>
  <c r="K125"/>
  <c r="I125"/>
  <c r="J123"/>
  <c r="H123"/>
  <c r="K112"/>
  <c r="I112"/>
  <c r="J110"/>
  <c r="H110"/>
  <c r="K103"/>
  <c r="I103"/>
  <c r="J101"/>
  <c r="H101"/>
  <c r="K94"/>
  <c r="I94"/>
  <c r="J92"/>
  <c r="H92"/>
  <c r="K85"/>
  <c r="I85"/>
  <c r="J83"/>
  <c r="H83"/>
  <c r="K70"/>
  <c r="I70"/>
  <c r="J68"/>
  <c r="H68"/>
  <c r="K61"/>
  <c r="I61"/>
  <c r="J59"/>
  <c r="H59"/>
  <c r="K52"/>
  <c r="I52"/>
  <c r="J50"/>
  <c r="H50"/>
  <c r="K43"/>
  <c r="I43"/>
  <c r="J41"/>
  <c r="H41"/>
  <c r="A42" i="18"/>
  <c r="A61"/>
  <c r="A70"/>
  <c r="K32" i="19"/>
  <c r="I32"/>
  <c r="J30"/>
  <c r="H30"/>
  <c r="K23"/>
  <c r="I23"/>
  <c r="J21"/>
  <c r="H21"/>
  <c r="A41" i="18"/>
  <c r="A59"/>
  <c r="A68"/>
  <c r="K14" i="19"/>
  <c r="I14"/>
  <c r="J12"/>
  <c r="H12"/>
  <c r="K5"/>
  <c r="I5"/>
  <c r="J3"/>
  <c r="H3"/>
  <c r="F12"/>
  <c r="F21"/>
  <c r="F30"/>
  <c r="F41"/>
  <c r="F50"/>
  <c r="F59"/>
  <c r="F68"/>
  <c r="F83"/>
  <c r="F92"/>
  <c r="F101"/>
  <c r="F110"/>
  <c r="F123"/>
  <c r="F132"/>
  <c r="F141"/>
  <c r="F150"/>
  <c r="F163"/>
  <c r="F172"/>
  <c r="F181"/>
  <c r="F190"/>
  <c r="F203"/>
  <c r="F212"/>
  <c r="F221"/>
  <c r="F230"/>
  <c r="F243"/>
  <c r="F252"/>
  <c r="F261"/>
  <c r="F269"/>
  <c r="F283"/>
  <c r="F292"/>
  <c r="F301"/>
  <c r="F310"/>
  <c r="F323"/>
  <c r="F332"/>
  <c r="F341"/>
  <c r="F349"/>
  <c r="F363"/>
  <c r="F372"/>
  <c r="F381"/>
  <c r="F390"/>
  <c r="F403"/>
  <c r="F412"/>
  <c r="F421"/>
  <c r="F430"/>
  <c r="F443"/>
  <c r="F451"/>
  <c r="F460"/>
  <c r="F469"/>
  <c r="F483"/>
  <c r="F492"/>
  <c r="F501"/>
  <c r="F510"/>
  <c r="F523"/>
  <c r="F531"/>
  <c r="F539"/>
  <c r="F548"/>
  <c r="F563"/>
  <c r="F572"/>
  <c r="F581"/>
  <c r="F590"/>
  <c r="F603"/>
  <c r="F612"/>
  <c r="F620"/>
  <c r="F628"/>
  <c r="F643"/>
  <c r="F652"/>
  <c r="F661"/>
  <c r="F670"/>
  <c r="F683"/>
  <c r="F692"/>
  <c r="G75" i="18"/>
  <c r="A40"/>
  <c r="A58"/>
  <c r="A67"/>
  <c r="A71"/>
  <c r="A6"/>
  <c r="B6"/>
  <c r="C21" i="7"/>
  <c r="C6" i="18"/>
  <c r="G21" i="7"/>
  <c r="G6" i="18"/>
  <c r="K21" i="7"/>
  <c r="K6" i="18"/>
  <c r="L6"/>
  <c r="A7"/>
  <c r="B7"/>
  <c r="C22" i="7"/>
  <c r="C7" i="18"/>
  <c r="G22" i="7"/>
  <c r="G7" i="18"/>
  <c r="K22" i="7"/>
  <c r="K7" i="18"/>
  <c r="L7"/>
  <c r="A8"/>
  <c r="B8"/>
  <c r="C23" i="7"/>
  <c r="C8" i="18"/>
  <c r="G23" i="7"/>
  <c r="G8" i="18"/>
  <c r="K23" i="7"/>
  <c r="K8" i="18"/>
  <c r="L8"/>
  <c r="A9"/>
  <c r="B9"/>
  <c r="C24" i="7"/>
  <c r="C9" i="18"/>
  <c r="G24" i="7"/>
  <c r="G9" i="18"/>
  <c r="K24" i="7"/>
  <c r="K9" i="18"/>
  <c r="L9"/>
  <c r="A10"/>
  <c r="B10"/>
  <c r="C25" i="7"/>
  <c r="C10" i="18"/>
  <c r="G25" i="7"/>
  <c r="G10" i="18"/>
  <c r="K25" i="7"/>
  <c r="K10" i="18"/>
  <c r="L10"/>
  <c r="A11"/>
  <c r="B11"/>
  <c r="C26" i="7"/>
  <c r="C11" i="18"/>
  <c r="G26" i="7"/>
  <c r="G11" i="18"/>
  <c r="K26" i="7"/>
  <c r="K11" i="18"/>
  <c r="L11"/>
  <c r="A12"/>
  <c r="B12"/>
  <c r="C27" i="7"/>
  <c r="C12" i="18"/>
  <c r="G27" i="7"/>
  <c r="G12" i="18"/>
  <c r="K27" i="7"/>
  <c r="K12" i="18"/>
  <c r="L12"/>
  <c r="A13"/>
  <c r="B13"/>
  <c r="C28" i="7"/>
  <c r="C13" i="18"/>
  <c r="G28" i="7"/>
  <c r="G13" i="18"/>
  <c r="K28" i="7"/>
  <c r="K13" i="18"/>
  <c r="L13"/>
  <c r="A14"/>
  <c r="B14"/>
  <c r="C29" i="7"/>
  <c r="C14" i="18"/>
  <c r="G29" i="7"/>
  <c r="G14" i="18"/>
  <c r="K29" i="7"/>
  <c r="K14" i="18"/>
  <c r="L14"/>
  <c r="A15"/>
  <c r="B15"/>
  <c r="C30" i="7"/>
  <c r="C15" i="18"/>
  <c r="G30" i="7"/>
  <c r="G15" i="18"/>
  <c r="K30" i="7"/>
  <c r="K15" i="18"/>
  <c r="L15"/>
  <c r="A16"/>
  <c r="B16"/>
  <c r="Q21" i="7"/>
  <c r="C16" i="18"/>
  <c r="U21" i="7"/>
  <c r="G16" i="18"/>
  <c r="Y21" i="7"/>
  <c r="K16" i="18"/>
  <c r="L16"/>
  <c r="A17"/>
  <c r="B17"/>
  <c r="Q22" i="7"/>
  <c r="C17" i="18"/>
  <c r="U22" i="7"/>
  <c r="G17" i="18"/>
  <c r="Y22" i="7"/>
  <c r="K17" i="18"/>
  <c r="L17"/>
  <c r="A18"/>
  <c r="B18"/>
  <c r="Q23" i="7"/>
  <c r="C18" i="18"/>
  <c r="U23" i="7"/>
  <c r="G18" i="18"/>
  <c r="Y23" i="7"/>
  <c r="K18" i="18"/>
  <c r="L18"/>
  <c r="A19"/>
  <c r="B19"/>
  <c r="Q24" i="7"/>
  <c r="C19" i="18"/>
  <c r="U24" i="7"/>
  <c r="G19" i="18"/>
  <c r="Y24" i="7"/>
  <c r="K19" i="18"/>
  <c r="L19"/>
  <c r="A20"/>
  <c r="B20"/>
  <c r="Q25" i="7"/>
  <c r="C20" i="18"/>
  <c r="U25" i="7"/>
  <c r="G20" i="18"/>
  <c r="Y25" i="7"/>
  <c r="K20" i="18"/>
  <c r="L20"/>
  <c r="A21"/>
  <c r="B21"/>
  <c r="Q26" i="7"/>
  <c r="C21" i="18"/>
  <c r="U26" i="7"/>
  <c r="G21" i="18"/>
  <c r="Y26" i="7"/>
  <c r="K21" i="18"/>
  <c r="L21"/>
  <c r="A22"/>
  <c r="B22"/>
  <c r="Q27" i="7"/>
  <c r="C22" i="18"/>
  <c r="U27" i="7"/>
  <c r="G22" i="18"/>
  <c r="Y27" i="7"/>
  <c r="K22" i="18"/>
  <c r="L22"/>
  <c r="A23"/>
  <c r="B23"/>
  <c r="Q28" i="7"/>
  <c r="C23" i="18"/>
  <c r="U28" i="7"/>
  <c r="G23" i="18"/>
  <c r="Y28" i="7"/>
  <c r="K23" i="18"/>
  <c r="L23"/>
  <c r="A24"/>
  <c r="B24"/>
  <c r="Q29" i="7"/>
  <c r="C24" i="18"/>
  <c r="U29" i="7"/>
  <c r="G24" i="18"/>
  <c r="Y29" i="7"/>
  <c r="K24" i="18"/>
  <c r="L24"/>
  <c r="A25"/>
  <c r="B25"/>
  <c r="Q30" i="7"/>
  <c r="C25" i="18"/>
  <c r="U30" i="7"/>
  <c r="G25" i="18"/>
  <c r="Y30" i="7"/>
  <c r="K25" i="18"/>
  <c r="L25"/>
  <c r="A26"/>
  <c r="B26"/>
  <c r="C64" i="7"/>
  <c r="C26" i="18"/>
  <c r="G64" i="7"/>
  <c r="G26" i="18"/>
  <c r="K64" i="7"/>
  <c r="K26" i="18"/>
  <c r="L26"/>
  <c r="A27"/>
  <c r="B27"/>
  <c r="C65" i="7"/>
  <c r="C27" i="18"/>
  <c r="G65" i="7"/>
  <c r="G27" i="18"/>
  <c r="K65" i="7"/>
  <c r="K27" i="18"/>
  <c r="L27"/>
  <c r="A28"/>
  <c r="B28"/>
  <c r="C66" i="7"/>
  <c r="C28" i="18"/>
  <c r="G66" i="7"/>
  <c r="G28" i="18"/>
  <c r="K66" i="7"/>
  <c r="K28" i="18"/>
  <c r="L28"/>
  <c r="A29"/>
  <c r="B29"/>
  <c r="C67" i="7"/>
  <c r="C29" i="18"/>
  <c r="G67" i="7"/>
  <c r="G29" i="18"/>
  <c r="K67" i="7"/>
  <c r="K29" i="18"/>
  <c r="L29"/>
  <c r="A30"/>
  <c r="B30"/>
  <c r="C68" i="7"/>
  <c r="C30" i="18"/>
  <c r="G68" i="7"/>
  <c r="G30" i="18"/>
  <c r="K68" i="7"/>
  <c r="K30" i="18"/>
  <c r="L30"/>
  <c r="A31"/>
  <c r="B31"/>
  <c r="C69" i="7"/>
  <c r="C31" i="18"/>
  <c r="G69" i="7"/>
  <c r="G31" i="18"/>
  <c r="K69" i="7"/>
  <c r="K31" i="18"/>
  <c r="L31"/>
  <c r="A32"/>
  <c r="B32"/>
  <c r="C70" i="7"/>
  <c r="C32" i="18"/>
  <c r="G70" i="7"/>
  <c r="G32" i="18"/>
  <c r="K70" i="7"/>
  <c r="K32" i="18"/>
  <c r="L32"/>
  <c r="A33"/>
  <c r="B33"/>
  <c r="C71" i="7"/>
  <c r="C33" i="18"/>
  <c r="G71" i="7"/>
  <c r="G33" i="18"/>
  <c r="K71" i="7"/>
  <c r="K33" i="18"/>
  <c r="L33"/>
  <c r="A34"/>
  <c r="B34"/>
  <c r="C72" i="7"/>
  <c r="C34" i="18"/>
  <c r="G72" i="7"/>
  <c r="G34" i="18"/>
  <c r="K72" i="7"/>
  <c r="K34" i="18"/>
  <c r="L34"/>
  <c r="A35"/>
  <c r="B35"/>
  <c r="C73" i="7"/>
  <c r="C35" i="18"/>
  <c r="G73" i="7"/>
  <c r="G35" i="18"/>
  <c r="K73" i="7"/>
  <c r="K35" i="18"/>
  <c r="L35"/>
  <c r="A36"/>
  <c r="B36"/>
  <c r="Q64" i="7"/>
  <c r="C36" i="18"/>
  <c r="U64" i="7"/>
  <c r="G36" i="18"/>
  <c r="Y64" i="7"/>
  <c r="K36" i="18"/>
  <c r="L36"/>
  <c r="A37"/>
  <c r="B37"/>
  <c r="Q65" i="7"/>
  <c r="C37" i="18"/>
  <c r="U65" i="7"/>
  <c r="G37" i="18"/>
  <c r="Y65" i="7"/>
  <c r="K37" i="18"/>
  <c r="L37"/>
  <c r="A38"/>
  <c r="B38"/>
  <c r="Q66" i="7"/>
  <c r="C38" i="18"/>
  <c r="U66" i="7"/>
  <c r="G38" i="18"/>
  <c r="Y66" i="7"/>
  <c r="K38" i="18"/>
  <c r="L38"/>
  <c r="A39"/>
  <c r="B39"/>
  <c r="Q67" i="7"/>
  <c r="C39" i="18"/>
  <c r="U67" i="7"/>
  <c r="G39" i="18"/>
  <c r="Y67" i="7"/>
  <c r="K39" i="18"/>
  <c r="L39"/>
  <c r="B40"/>
  <c r="Q68" i="7"/>
  <c r="C40" i="18"/>
  <c r="U68" i="7"/>
  <c r="G40" i="18"/>
  <c r="Y68" i="7"/>
  <c r="K40" i="18"/>
  <c r="L40"/>
  <c r="B41"/>
  <c r="Q69" i="7"/>
  <c r="C41" i="18"/>
  <c r="U69" i="7"/>
  <c r="G41" i="18"/>
  <c r="Y69" i="7"/>
  <c r="K41" i="18"/>
  <c r="L41"/>
  <c r="B42"/>
  <c r="Q70" i="7"/>
  <c r="C42" i="18"/>
  <c r="U70" i="7"/>
  <c r="G42" i="18"/>
  <c r="Y70" i="7"/>
  <c r="K42" i="18"/>
  <c r="L42"/>
  <c r="A43"/>
  <c r="B43"/>
  <c r="Q71" i="7"/>
  <c r="C43" i="18"/>
  <c r="U71" i="7"/>
  <c r="G43" i="18"/>
  <c r="Y71" i="7"/>
  <c r="K43" i="18"/>
  <c r="L43"/>
  <c r="A44"/>
  <c r="B44"/>
  <c r="Q72" i="7"/>
  <c r="C44" i="18"/>
  <c r="U72" i="7"/>
  <c r="G44" i="18"/>
  <c r="Y72" i="7"/>
  <c r="K44" i="18"/>
  <c r="L44"/>
  <c r="A45"/>
  <c r="B45"/>
  <c r="Q73" i="7"/>
  <c r="C45" i="18"/>
  <c r="U73" i="7"/>
  <c r="G45" i="18"/>
  <c r="Y73" i="7"/>
  <c r="K45" i="18"/>
  <c r="L45"/>
  <c r="A46"/>
  <c r="B46"/>
  <c r="C105" i="7"/>
  <c r="C46" i="18"/>
  <c r="G105" i="7"/>
  <c r="G46" i="18"/>
  <c r="K105" i="7"/>
  <c r="K46" i="18"/>
  <c r="L46"/>
  <c r="A47"/>
  <c r="B47"/>
  <c r="C106" i="7"/>
  <c r="C47" i="18"/>
  <c r="G106" i="7"/>
  <c r="G47" i="18"/>
  <c r="K106" i="7"/>
  <c r="K47" i="18"/>
  <c r="L47"/>
  <c r="A48"/>
  <c r="B48"/>
  <c r="C110" i="7"/>
  <c r="C48" i="18"/>
  <c r="G110" i="7"/>
  <c r="G48" i="18"/>
  <c r="K110" i="7"/>
  <c r="K48" i="18"/>
  <c r="L48"/>
  <c r="A49"/>
  <c r="B49"/>
  <c r="C111" i="7"/>
  <c r="C49" i="18"/>
  <c r="G111" i="7"/>
  <c r="G49" i="18"/>
  <c r="K111" i="7"/>
  <c r="K49" i="18"/>
  <c r="L49"/>
  <c r="A50"/>
  <c r="B50"/>
  <c r="C50"/>
  <c r="G50"/>
  <c r="K117" i="7"/>
  <c r="K50" i="18"/>
  <c r="L50"/>
  <c r="A51"/>
  <c r="B51"/>
  <c r="C51"/>
  <c r="G51"/>
  <c r="K118" i="7"/>
  <c r="K51" i="18"/>
  <c r="L51"/>
  <c r="A52"/>
  <c r="B52"/>
  <c r="C52"/>
  <c r="G52"/>
  <c r="K124" i="7"/>
  <c r="K52" i="18"/>
  <c r="L52"/>
  <c r="A53"/>
  <c r="B53"/>
  <c r="C53"/>
  <c r="G53"/>
  <c r="K125" i="7"/>
  <c r="K53" i="18"/>
  <c r="L53"/>
  <c r="A54"/>
  <c r="B54"/>
  <c r="C54"/>
  <c r="G54"/>
  <c r="K131" i="7"/>
  <c r="K54" i="18"/>
  <c r="L54"/>
  <c r="A55"/>
  <c r="B55"/>
  <c r="C55"/>
  <c r="G55"/>
  <c r="K132" i="7"/>
  <c r="K55" i="18"/>
  <c r="L55"/>
  <c r="A56"/>
  <c r="B56"/>
  <c r="C56"/>
  <c r="G56"/>
  <c r="K137" i="7"/>
  <c r="K56" i="18"/>
  <c r="L56"/>
  <c r="A57"/>
  <c r="B57"/>
  <c r="C57"/>
  <c r="G57"/>
  <c r="K138" i="7"/>
  <c r="K57" i="18"/>
  <c r="L57"/>
  <c r="B58"/>
  <c r="Q113" i="7"/>
  <c r="C58" i="18"/>
  <c r="U113" i="7"/>
  <c r="G58" i="18"/>
  <c r="Y113" i="7"/>
  <c r="K58" i="18"/>
  <c r="L58"/>
  <c r="B59"/>
  <c r="Q114" i="7"/>
  <c r="C59" i="18"/>
  <c r="U114" i="7"/>
  <c r="G59" i="18"/>
  <c r="Y114" i="7"/>
  <c r="K59" i="18"/>
  <c r="L59"/>
  <c r="A60"/>
  <c r="B60"/>
  <c r="Q115" i="7"/>
  <c r="C60" i="18"/>
  <c r="U115" i="7"/>
  <c r="G60" i="18"/>
  <c r="Y115" i="7"/>
  <c r="K60" i="18"/>
  <c r="L60"/>
  <c r="B61"/>
  <c r="Q116" i="7"/>
  <c r="C61" i="18"/>
  <c r="U116" i="7"/>
  <c r="G61" i="18"/>
  <c r="Y116" i="7"/>
  <c r="K61" i="18"/>
  <c r="L61"/>
  <c r="A62"/>
  <c r="B62"/>
  <c r="Q117" i="7"/>
  <c r="C62" i="18"/>
  <c r="U117" i="7"/>
  <c r="G62" i="18"/>
  <c r="Y117" i="7"/>
  <c r="K62" i="18"/>
  <c r="L62"/>
  <c r="A63"/>
  <c r="B63"/>
  <c r="Q118" i="7"/>
  <c r="C63" i="18"/>
  <c r="U118" i="7"/>
  <c r="G63" i="18"/>
  <c r="Y118" i="7"/>
  <c r="K63" i="18"/>
  <c r="L63"/>
  <c r="A64"/>
  <c r="B64"/>
  <c r="C64"/>
  <c r="G64"/>
  <c r="K174" i="7"/>
  <c r="K64" i="18"/>
  <c r="L64"/>
  <c r="A65"/>
  <c r="B65"/>
  <c r="C65"/>
  <c r="G65"/>
  <c r="K175" i="7"/>
  <c r="K65" i="18"/>
  <c r="L65"/>
  <c r="A66"/>
  <c r="B66"/>
  <c r="C66"/>
  <c r="G66"/>
  <c r="K179" i="7"/>
  <c r="K66" i="18"/>
  <c r="L66"/>
  <c r="B67"/>
  <c r="C67"/>
  <c r="G67"/>
  <c r="K180" i="7"/>
  <c r="K67" i="18"/>
  <c r="L67"/>
  <c r="B68"/>
  <c r="C68"/>
  <c r="G68"/>
  <c r="K186" i="7"/>
  <c r="K68" i="18"/>
  <c r="L68"/>
  <c r="A69"/>
  <c r="B69"/>
  <c r="C69"/>
  <c r="G69"/>
  <c r="K187" i="7"/>
  <c r="K69" i="18"/>
  <c r="L69"/>
  <c r="B70"/>
  <c r="C70"/>
  <c r="G70"/>
  <c r="K193" i="7"/>
  <c r="K70" i="18"/>
  <c r="L70"/>
  <c r="B71"/>
  <c r="C71"/>
  <c r="G71"/>
  <c r="K194" i="7"/>
  <c r="K71" i="18"/>
  <c r="L71"/>
  <c r="B72"/>
  <c r="C72"/>
  <c r="G72"/>
  <c r="K200" i="7"/>
  <c r="K72" i="18"/>
  <c r="L72"/>
  <c r="B73"/>
  <c r="C73"/>
  <c r="G73"/>
  <c r="K201" i="7"/>
  <c r="K73" i="18"/>
  <c r="L73"/>
  <c r="A74"/>
  <c r="B74"/>
  <c r="C74"/>
  <c r="G74"/>
  <c r="K206" i="7"/>
  <c r="K74" i="18"/>
  <c r="L74"/>
  <c r="B75"/>
  <c r="C75"/>
  <c r="K207" i="7"/>
  <c r="K75" i="18"/>
  <c r="L75"/>
  <c r="E694" i="19"/>
  <c r="C694"/>
  <c r="D692"/>
  <c r="B692"/>
  <c r="E685"/>
  <c r="C685"/>
  <c r="D683"/>
  <c r="B683"/>
  <c r="E672"/>
  <c r="C672"/>
  <c r="D670"/>
  <c r="B670"/>
  <c r="E663"/>
  <c r="C663"/>
  <c r="D661"/>
  <c r="B661"/>
  <c r="E654"/>
  <c r="C654"/>
  <c r="D652"/>
  <c r="B652"/>
  <c r="E645"/>
  <c r="C645"/>
  <c r="D643"/>
  <c r="B643"/>
  <c r="E630"/>
  <c r="C630"/>
  <c r="D628"/>
  <c r="B628"/>
  <c r="E622"/>
  <c r="C622"/>
  <c r="D620"/>
  <c r="B620"/>
  <c r="E614"/>
  <c r="C614"/>
  <c r="D612"/>
  <c r="B612"/>
  <c r="E605"/>
  <c r="C605"/>
  <c r="D603"/>
  <c r="B603"/>
  <c r="E592"/>
  <c r="C592"/>
  <c r="D590"/>
  <c r="B590"/>
  <c r="E583"/>
  <c r="C583"/>
  <c r="D581"/>
  <c r="B581"/>
  <c r="E574"/>
  <c r="C574"/>
  <c r="D572"/>
  <c r="B572"/>
  <c r="E565"/>
  <c r="C565"/>
  <c r="D563"/>
  <c r="B563"/>
  <c r="E550"/>
  <c r="C550"/>
  <c r="D548"/>
  <c r="B548"/>
  <c r="E541"/>
  <c r="C541"/>
  <c r="D539"/>
  <c r="B539"/>
  <c r="E533"/>
  <c r="C533"/>
  <c r="D531"/>
  <c r="B531"/>
  <c r="E525"/>
  <c r="C525"/>
  <c r="D523"/>
  <c r="B523"/>
  <c r="E512"/>
  <c r="C512"/>
  <c r="D510"/>
  <c r="B510"/>
  <c r="E503"/>
  <c r="C503"/>
  <c r="D501"/>
  <c r="B501"/>
  <c r="E494"/>
  <c r="C494"/>
  <c r="D492"/>
  <c r="B492"/>
  <c r="E485"/>
  <c r="C485"/>
  <c r="D483"/>
  <c r="B483"/>
  <c r="E471"/>
  <c r="C471"/>
  <c r="D469"/>
  <c r="B469"/>
  <c r="E462"/>
  <c r="C462"/>
  <c r="D460"/>
  <c r="B460"/>
  <c r="E453"/>
  <c r="C453"/>
  <c r="D451"/>
  <c r="B451"/>
  <c r="E445"/>
  <c r="C445"/>
  <c r="D443"/>
  <c r="B443"/>
  <c r="E432"/>
  <c r="C432"/>
  <c r="D430"/>
  <c r="B430"/>
  <c r="E423"/>
  <c r="C423"/>
  <c r="D421"/>
  <c r="B421"/>
  <c r="E414"/>
  <c r="C414"/>
  <c r="D412"/>
  <c r="B412"/>
  <c r="E405"/>
  <c r="C405"/>
  <c r="D403"/>
  <c r="B403"/>
  <c r="E392"/>
  <c r="C392"/>
  <c r="D390"/>
  <c r="B390"/>
  <c r="E383"/>
  <c r="C383"/>
  <c r="D381"/>
  <c r="B381"/>
  <c r="E374"/>
  <c r="C374"/>
  <c r="D372"/>
  <c r="B372"/>
  <c r="E365"/>
  <c r="C365"/>
  <c r="D363"/>
  <c r="B363"/>
  <c r="E351"/>
  <c r="C351"/>
  <c r="D349"/>
  <c r="B349"/>
  <c r="E343"/>
  <c r="C343"/>
  <c r="D341"/>
  <c r="B341"/>
  <c r="E334"/>
  <c r="C334"/>
  <c r="D332"/>
  <c r="B332"/>
  <c r="E325"/>
  <c r="C325"/>
  <c r="D323"/>
  <c r="B323"/>
  <c r="E312"/>
  <c r="C312"/>
  <c r="D310"/>
  <c r="B310"/>
  <c r="E303"/>
  <c r="C303"/>
  <c r="D301"/>
  <c r="B301"/>
  <c r="E294"/>
  <c r="C294"/>
  <c r="D292"/>
  <c r="B292"/>
  <c r="E285"/>
  <c r="C285"/>
  <c r="D283"/>
  <c r="B283"/>
  <c r="E271"/>
  <c r="C271"/>
  <c r="D269"/>
  <c r="B269"/>
  <c r="E263"/>
  <c r="C263"/>
  <c r="D261"/>
  <c r="B261"/>
  <c r="E254"/>
  <c r="C254"/>
  <c r="D252"/>
  <c r="B252"/>
  <c r="E245"/>
  <c r="C245"/>
  <c r="D243"/>
  <c r="B243"/>
  <c r="E232"/>
  <c r="C232"/>
  <c r="D230"/>
  <c r="B230"/>
  <c r="E223"/>
  <c r="C223"/>
  <c r="D221"/>
  <c r="B221"/>
  <c r="E214"/>
  <c r="C214"/>
  <c r="D212"/>
  <c r="B212"/>
  <c r="E205"/>
  <c r="C205"/>
  <c r="D203"/>
  <c r="B203"/>
  <c r="E192"/>
  <c r="C192"/>
  <c r="D190"/>
  <c r="B190"/>
  <c r="E183"/>
  <c r="C183"/>
  <c r="D181"/>
  <c r="B181"/>
  <c r="E174"/>
  <c r="C174"/>
  <c r="D172"/>
  <c r="B172"/>
  <c r="E165"/>
  <c r="C165"/>
  <c r="D163"/>
  <c r="B163"/>
  <c r="E152"/>
  <c r="C152"/>
  <c r="D150"/>
  <c r="B150"/>
  <c r="E143"/>
  <c r="C143"/>
  <c r="D141"/>
  <c r="B141"/>
  <c r="E134"/>
  <c r="C134"/>
  <c r="D132"/>
  <c r="B132"/>
  <c r="E125"/>
  <c r="C125"/>
  <c r="D123"/>
  <c r="B123"/>
  <c r="E112"/>
  <c r="C112"/>
  <c r="D110"/>
  <c r="B110"/>
  <c r="E103"/>
  <c r="C103"/>
  <c r="D101"/>
  <c r="B101"/>
  <c r="E94"/>
  <c r="C94"/>
  <c r="D92"/>
  <c r="B92"/>
  <c r="E85"/>
  <c r="C85"/>
  <c r="D83"/>
  <c r="B83"/>
  <c r="E70"/>
  <c r="C70"/>
  <c r="D68"/>
  <c r="B68"/>
  <c r="E61"/>
  <c r="C61"/>
  <c r="D59"/>
  <c r="B59"/>
  <c r="E52"/>
  <c r="C52"/>
  <c r="D50"/>
  <c r="B50"/>
  <c r="E43"/>
  <c r="C43"/>
  <c r="D41"/>
  <c r="B41"/>
  <c r="E32"/>
  <c r="C32"/>
  <c r="D30"/>
  <c r="B30"/>
  <c r="E23"/>
  <c r="C23"/>
  <c r="D21"/>
  <c r="B21"/>
  <c r="E14"/>
  <c r="C14"/>
  <c r="D12"/>
  <c r="B12"/>
  <c r="D3"/>
  <c r="E5"/>
  <c r="C5"/>
  <c r="B3"/>
  <c r="A18" i="9"/>
  <c r="A19"/>
  <c r="A20"/>
  <c r="A21"/>
  <c r="A22"/>
  <c r="B27"/>
  <c r="K17"/>
  <c r="K18"/>
  <c r="K19"/>
  <c r="K20"/>
  <c r="K21"/>
  <c r="K22"/>
  <c r="G22"/>
  <c r="C22"/>
  <c r="G21"/>
  <c r="C21"/>
  <c r="G20"/>
  <c r="C20"/>
  <c r="G19"/>
  <c r="C19"/>
  <c r="G18"/>
  <c r="C18"/>
  <c r="G17"/>
  <c r="C17"/>
  <c r="G8" i="3"/>
  <c r="G7"/>
  <c r="G6"/>
  <c r="A19"/>
  <c r="A20"/>
  <c r="A21"/>
  <c r="A22"/>
  <c r="A23"/>
  <c r="A50"/>
  <c r="A51"/>
  <c r="A52"/>
  <c r="A53"/>
  <c r="A54"/>
  <c r="A55"/>
  <c r="A74"/>
  <c r="A75"/>
  <c r="A80"/>
  <c r="B25"/>
  <c r="K18"/>
  <c r="K19"/>
  <c r="K20"/>
  <c r="K21"/>
  <c r="K22"/>
  <c r="K23"/>
  <c r="G23"/>
  <c r="C23"/>
  <c r="G22"/>
  <c r="C22"/>
  <c r="G21"/>
  <c r="C21"/>
  <c r="G20"/>
  <c r="C20"/>
  <c r="G19"/>
  <c r="C19"/>
  <c r="G18"/>
  <c r="C18"/>
  <c r="A85"/>
  <c r="A90"/>
  <c r="K80"/>
  <c r="K90"/>
  <c r="K85"/>
  <c r="G80"/>
  <c r="C80"/>
  <c r="P123" i="7"/>
  <c r="P77"/>
  <c r="B77"/>
  <c r="P34"/>
  <c r="B34"/>
  <c r="C74" i="3"/>
  <c r="G74"/>
  <c r="K74"/>
  <c r="C75"/>
  <c r="G75"/>
  <c r="K75"/>
  <c r="B57"/>
  <c r="K50"/>
  <c r="K51"/>
  <c r="K52"/>
  <c r="K53"/>
  <c r="K54"/>
  <c r="K55"/>
  <c r="G55"/>
  <c r="C55"/>
  <c r="G54"/>
  <c r="C54"/>
  <c r="G53"/>
  <c r="C53"/>
  <c r="G52"/>
  <c r="C52"/>
  <c r="G51"/>
  <c r="C51"/>
  <c r="G50"/>
  <c r="C50"/>
</calcChain>
</file>

<file path=xl/sharedStrings.xml><?xml version="1.0" encoding="utf-8"?>
<sst xmlns="http://schemas.openxmlformats.org/spreadsheetml/2006/main" count="2967" uniqueCount="474">
  <si>
    <t xml:space="preserve">Poule A </t>
  </si>
  <si>
    <t>Wedstrijd</t>
  </si>
  <si>
    <t>Nummer</t>
  </si>
  <si>
    <t>Totaal</t>
  </si>
  <si>
    <t>DV</t>
  </si>
  <si>
    <t>DT</t>
  </si>
  <si>
    <t>Stand</t>
  </si>
  <si>
    <t>Team 1</t>
  </si>
  <si>
    <t>Team 2</t>
  </si>
  <si>
    <t>2 tegen 1</t>
  </si>
  <si>
    <t>4 tegen 3</t>
  </si>
  <si>
    <t>5 tegen 2</t>
  </si>
  <si>
    <t>1 tegen 4</t>
  </si>
  <si>
    <t>3 tegen 5</t>
  </si>
  <si>
    <t>2 tegen 4</t>
  </si>
  <si>
    <t>1 tegen 3</t>
  </si>
  <si>
    <t>4 tegen 5</t>
  </si>
  <si>
    <t>3 tegen 2</t>
  </si>
  <si>
    <t>5 tegen 1</t>
  </si>
  <si>
    <t>Eindstand</t>
  </si>
  <si>
    <t xml:space="preserve">Poule B </t>
  </si>
  <si>
    <t>Team zijde A</t>
  </si>
  <si>
    <t>Team zijde B</t>
  </si>
  <si>
    <t>Tijd</t>
  </si>
  <si>
    <t>Veld</t>
  </si>
  <si>
    <t>Uitslag</t>
  </si>
  <si>
    <t>-</t>
  </si>
  <si>
    <t xml:space="preserve">Team zijde A </t>
  </si>
  <si>
    <t>1 tegen 2</t>
  </si>
  <si>
    <t>3 tegen 4</t>
  </si>
  <si>
    <t>2 tegen 3</t>
  </si>
  <si>
    <t>Starttijd</t>
  </si>
  <si>
    <t>Speelduur</t>
  </si>
  <si>
    <t>uur</t>
  </si>
  <si>
    <t>min</t>
  </si>
  <si>
    <t>1 x</t>
  </si>
  <si>
    <t xml:space="preserve">1 x </t>
  </si>
  <si>
    <t>20 min</t>
  </si>
  <si>
    <t>1A</t>
  </si>
  <si>
    <t>1B</t>
  </si>
  <si>
    <t>2A</t>
  </si>
  <si>
    <t>2B</t>
  </si>
  <si>
    <t>2A tegen 1B</t>
  </si>
  <si>
    <t>1A tegen 2B</t>
  </si>
  <si>
    <t>Kruisfinales plaats  1 tot en met 4</t>
  </si>
  <si>
    <t>Finalewedstrijd plaats 1 en 2</t>
  </si>
  <si>
    <t xml:space="preserve">Wedstrijd plaats 3 en 4 </t>
  </si>
  <si>
    <t xml:space="preserve">Wedstrijd plaats 5 en 6 </t>
  </si>
  <si>
    <t xml:space="preserve">Nummer 2 poule B </t>
  </si>
  <si>
    <t>Winnaar poule A</t>
  </si>
  <si>
    <t xml:space="preserve">Nummer 2 poule A </t>
  </si>
  <si>
    <t xml:space="preserve">Nummer 3 poule A </t>
  </si>
  <si>
    <t xml:space="preserve">Nummer 3 poule B </t>
  </si>
  <si>
    <t xml:space="preserve">Nummer 4 poule B </t>
  </si>
  <si>
    <t>Vervolg: kruisfinales en plaatsingswedstrijden</t>
  </si>
  <si>
    <t xml:space="preserve">1e ronde - 4 poules van 5 teams </t>
  </si>
  <si>
    <t>Poule B</t>
  </si>
  <si>
    <t>Winnaar poule B</t>
  </si>
  <si>
    <t>Poule C</t>
  </si>
  <si>
    <t>Poule D</t>
  </si>
  <si>
    <t>1C tegen 2D</t>
  </si>
  <si>
    <t>Winnaar 941 - Winnaar 942</t>
  </si>
  <si>
    <t>Winnaar 943 - Winnaar 944</t>
  </si>
  <si>
    <t>Finale hoofdtoernooi</t>
  </si>
  <si>
    <t>Verliezer 945 - Verliezer 946</t>
  </si>
  <si>
    <t>Gaat door naar hoofdtoernooi</t>
  </si>
  <si>
    <t xml:space="preserve">Gaat door naar challenge cup </t>
  </si>
  <si>
    <t xml:space="preserve">Gaat door naar de challenge cup </t>
  </si>
  <si>
    <t>2C tegen 1D</t>
  </si>
  <si>
    <t>9e plaats</t>
  </si>
  <si>
    <t>10e plaats</t>
  </si>
  <si>
    <t>11e plaats</t>
  </si>
  <si>
    <t>12e plaats</t>
  </si>
  <si>
    <t>3A</t>
  </si>
  <si>
    <t>3B</t>
  </si>
  <si>
    <t>3 tegen 1</t>
  </si>
  <si>
    <t>4 tegen 2</t>
  </si>
  <si>
    <t>4 tegen 1</t>
  </si>
  <si>
    <t>vv Scharn TOP F toernooi 2015</t>
  </si>
  <si>
    <t xml:space="preserve">Nummer 4 poule A </t>
  </si>
  <si>
    <t>Verliezer 713 tegen Verliezer 714</t>
  </si>
  <si>
    <t>15 min</t>
  </si>
  <si>
    <t>4A</t>
  </si>
  <si>
    <t>4B</t>
  </si>
  <si>
    <t xml:space="preserve">Speelt om plek 17 tot en met 20 </t>
  </si>
  <si>
    <t>Speelt om plek 17 tot en met 20</t>
  </si>
  <si>
    <t>Kwartfinales Hoofdtoernooi om plaatsen 1 tot en met 8</t>
  </si>
  <si>
    <t>Nummers 5 spelen voor plaats 17 tot en met 20</t>
  </si>
  <si>
    <t>Verliezersronde</t>
  </si>
  <si>
    <t xml:space="preserve">Halve finale hoofdtoernooi </t>
  </si>
  <si>
    <t>Halve finale om plek 5 tot en met 8</t>
  </si>
  <si>
    <t>Verliezer 941 - Verliezer 942</t>
  </si>
  <si>
    <t>17e plaats</t>
  </si>
  <si>
    <t>Verliezer 943 - Verliezer 944</t>
  </si>
  <si>
    <t>18e plaats</t>
  </si>
  <si>
    <t>19e plaats</t>
  </si>
  <si>
    <t>20e plaats</t>
  </si>
  <si>
    <t xml:space="preserve">Wedstrijden om plek 5 - 6 en 7 - 8 </t>
  </si>
  <si>
    <t>Winnaar 947 - Winnaar 948</t>
  </si>
  <si>
    <t>Verliezer 947 - Verliezer 948</t>
  </si>
  <si>
    <t>Winnaar 945 - Winnaar 946</t>
  </si>
  <si>
    <t>Hoofdtoernooi</t>
  </si>
  <si>
    <t>1e plaats</t>
  </si>
  <si>
    <t>2e plaats</t>
  </si>
  <si>
    <t>3e plaats</t>
  </si>
  <si>
    <t>4e plaats</t>
  </si>
  <si>
    <t>5e plaats</t>
  </si>
  <si>
    <t>6e plaats</t>
  </si>
  <si>
    <t>7e plaats</t>
  </si>
  <si>
    <t>8e plaats</t>
  </si>
  <si>
    <t xml:space="preserve">Kwartfinales Challenge Cup om plaatsen 9 tot en met 16 </t>
  </si>
  <si>
    <t>3A - 4B</t>
  </si>
  <si>
    <t>3C - 4D</t>
  </si>
  <si>
    <t>4C - 3D</t>
  </si>
  <si>
    <t xml:space="preserve">Halve finale Challenge Cup </t>
  </si>
  <si>
    <t>Wedstrijden om plek 13 tot en met 16</t>
  </si>
  <si>
    <t>Wedstrijden om plek 13-14 en 15-16</t>
  </si>
  <si>
    <t xml:space="preserve">Challenge Cup </t>
  </si>
  <si>
    <t>13e plaats</t>
  </si>
  <si>
    <t>14e plaats</t>
  </si>
  <si>
    <t>15e plaats</t>
  </si>
  <si>
    <t>16e plaats</t>
  </si>
  <si>
    <t>FUNdament F1</t>
  </si>
  <si>
    <t xml:space="preserve">UOW '02 F1 </t>
  </si>
  <si>
    <t xml:space="preserve">SV Hulsberg F1 </t>
  </si>
  <si>
    <t xml:space="preserve">BSV Limburgia F1 </t>
  </si>
  <si>
    <t xml:space="preserve">Finale Penaltycup aanvang 11:00 uur op veld 1 </t>
  </si>
  <si>
    <t xml:space="preserve">Finale Penaltycup aanvang 15:30 uur op veld 1 </t>
  </si>
  <si>
    <r>
      <t xml:space="preserve">Prijsuitreiking om </t>
    </r>
    <r>
      <rPr>
        <u/>
        <sz val="16"/>
        <color theme="1"/>
        <rFont val="Arial"/>
      </rPr>
      <t>+</t>
    </r>
    <r>
      <rPr>
        <sz val="16"/>
        <color theme="1"/>
        <rFont val="Arial"/>
      </rPr>
      <t xml:space="preserve"> 17:00 uur in de kantine</t>
    </r>
  </si>
  <si>
    <r>
      <t xml:space="preserve">Prijsuitreiking om </t>
    </r>
    <r>
      <rPr>
        <u/>
        <sz val="16"/>
        <color theme="1"/>
        <rFont val="Arial"/>
      </rPr>
      <t>+</t>
    </r>
    <r>
      <rPr>
        <sz val="16"/>
        <color theme="1"/>
        <rFont val="Arial"/>
      </rPr>
      <t xml:space="preserve"> 13:15 uur in de kantine</t>
    </r>
  </si>
  <si>
    <t xml:space="preserve">Kruisfinales plaats 1 tot en met 4 </t>
  </si>
  <si>
    <t>Nr. 1 poule A - Nr. 2 poule B</t>
  </si>
  <si>
    <t>Nr. 2 poule A - Nr. 1 poule B</t>
  </si>
  <si>
    <t xml:space="preserve">Wedstrijd om plaats 5 en 6 </t>
  </si>
  <si>
    <t xml:space="preserve">Wedstrijd om plaats 7 en 8  </t>
  </si>
  <si>
    <t>Nr. 3 poule A - Nr. 3 poule B</t>
  </si>
  <si>
    <t xml:space="preserve">Nr. 4 poule A - Nr. 4 poule B </t>
  </si>
  <si>
    <t xml:space="preserve">Wedstrijd om plaats 1 tot en met 4  </t>
  </si>
  <si>
    <t>Nr.3 poule A tegen Nr.3 poule B</t>
  </si>
  <si>
    <t>Nr. 4 poule A tegen Nr. 4 poule B</t>
  </si>
  <si>
    <t>Wedstrijd plaats 5 en 6</t>
  </si>
  <si>
    <t>Wedstrijd plaats 7 en 8</t>
  </si>
  <si>
    <t>3A tegen 3B</t>
  </si>
  <si>
    <t>12 min</t>
  </si>
  <si>
    <t>Poule A</t>
  </si>
  <si>
    <t>Nr. 2 poule A</t>
  </si>
  <si>
    <t>Nr. 3 poule A</t>
  </si>
  <si>
    <t>Scharn F1</t>
  </si>
  <si>
    <t>vv Sliedrecht F1</t>
  </si>
  <si>
    <t>Walram F1</t>
  </si>
  <si>
    <t>Winnaar 959 - Winnaar 960</t>
  </si>
  <si>
    <t>Winnaar 961 - Winnaar 962</t>
  </si>
  <si>
    <t>Verliezer 959 - Verliezer 960</t>
  </si>
  <si>
    <t xml:space="preserve">Verliezer 961 - Verliezer 962 </t>
  </si>
  <si>
    <t>Winnaar 965 - Winnaar 966</t>
  </si>
  <si>
    <t>Verliezer 965 - Verliezer 966</t>
  </si>
  <si>
    <t xml:space="preserve">Winnaar 963 - Winnaar 964 </t>
  </si>
  <si>
    <t xml:space="preserve">Verliezer 963 - Verliezer 964 </t>
  </si>
  <si>
    <t xml:space="preserve">Winnaar 713 tegen Winnaar 714 </t>
  </si>
  <si>
    <r>
      <t xml:space="preserve">Prijsuitreiking om </t>
    </r>
    <r>
      <rPr>
        <u/>
        <sz val="16"/>
        <color theme="1"/>
        <rFont val="Arial"/>
      </rPr>
      <t>+</t>
    </r>
    <r>
      <rPr>
        <sz val="16"/>
        <color theme="1"/>
        <rFont val="Arial"/>
      </rPr>
      <t xml:space="preserve"> 13:15 uur in de kantine</t>
    </r>
  </si>
  <si>
    <t>Winnaar poue A</t>
  </si>
  <si>
    <t xml:space="preserve">Wedstrijd plaats 7 en 8 </t>
  </si>
  <si>
    <t>4A tegen 4B</t>
  </si>
  <si>
    <t xml:space="preserve">2A tegen 2B </t>
  </si>
  <si>
    <t xml:space="preserve">1A tegen 1B </t>
  </si>
  <si>
    <t>25 min</t>
  </si>
  <si>
    <t>vv Scharn OPEN D toernooi 5 mei 2016</t>
  </si>
  <si>
    <t>1x</t>
  </si>
  <si>
    <t>Interval</t>
  </si>
  <si>
    <t>Poule  B</t>
  </si>
  <si>
    <t xml:space="preserve">Finale Penaltycup op veld 1 aanvang 13:00 uur </t>
  </si>
  <si>
    <t>Vervolgronde kruisfinales en plaatsingswedstrijden</t>
  </si>
  <si>
    <t>vv Scharn TOP E toernooi 7 mei 2016</t>
  </si>
  <si>
    <t xml:space="preserve">Veld </t>
  </si>
  <si>
    <t>Girls Cup 2009</t>
  </si>
  <si>
    <t>Resultaat</t>
  </si>
  <si>
    <t xml:space="preserve">Voorjaarstoernooien 2016 </t>
  </si>
  <si>
    <t xml:space="preserve">Overzicht van de te spelen wedstrijden </t>
  </si>
  <si>
    <t xml:space="preserve">Tijd: </t>
  </si>
  <si>
    <t xml:space="preserve">Veld: </t>
  </si>
  <si>
    <t xml:space="preserve">Wedstrijd nr. </t>
  </si>
  <si>
    <t>Zijde A</t>
  </si>
  <si>
    <t>Zijde B</t>
  </si>
  <si>
    <t>Teams</t>
  </si>
  <si>
    <t>Scheidsrechter</t>
  </si>
  <si>
    <t>Grensrechter A</t>
  </si>
  <si>
    <t>Grensrechter B</t>
  </si>
  <si>
    <t xml:space="preserve">Beschikbaarheidslijst Recreatieve toernooien </t>
  </si>
  <si>
    <t>Naam</t>
  </si>
  <si>
    <t>Voornaam</t>
  </si>
  <si>
    <t>Functie</t>
  </si>
  <si>
    <t xml:space="preserve">Donderdag 5 mei </t>
  </si>
  <si>
    <t xml:space="preserve">Vrijdag 6 mei </t>
  </si>
  <si>
    <t xml:space="preserve">Zaterdag 7 mei </t>
  </si>
  <si>
    <t xml:space="preserve">Zondag 8 mei </t>
  </si>
  <si>
    <t xml:space="preserve">Bemelmans </t>
  </si>
  <si>
    <t xml:space="preserve">Michiel </t>
  </si>
  <si>
    <t>X</t>
  </si>
  <si>
    <t xml:space="preserve">Burlet </t>
  </si>
  <si>
    <t>Tomas</t>
  </si>
  <si>
    <t>Scheidsrechters / schema</t>
  </si>
  <si>
    <t>Custers</t>
  </si>
  <si>
    <t>Lars</t>
  </si>
  <si>
    <t xml:space="preserve">Deurse, van </t>
  </si>
  <si>
    <t>Hans</t>
  </si>
  <si>
    <t>Omroep / Prijsuitreiking</t>
  </si>
  <si>
    <t xml:space="preserve">Eijkenboom </t>
  </si>
  <si>
    <t>Marcel</t>
  </si>
  <si>
    <t>Eijkenboom</t>
  </si>
  <si>
    <t>Danique</t>
  </si>
  <si>
    <t xml:space="preserve">Lagerweij </t>
  </si>
  <si>
    <t>Dirk</t>
  </si>
  <si>
    <t>Leclercq</t>
  </si>
  <si>
    <t xml:space="preserve">Raoul </t>
  </si>
  <si>
    <t>Leenhouts</t>
  </si>
  <si>
    <t>Janou</t>
  </si>
  <si>
    <t>Panteleou</t>
  </si>
  <si>
    <t>Loukianos</t>
  </si>
  <si>
    <t xml:space="preserve">Panteleou </t>
  </si>
  <si>
    <t>Sokratis</t>
  </si>
  <si>
    <t>Pereboom</t>
  </si>
  <si>
    <t>Ton</t>
  </si>
  <si>
    <t xml:space="preserve">Post </t>
  </si>
  <si>
    <t>Bart</t>
  </si>
  <si>
    <t>Omroep</t>
  </si>
  <si>
    <t>Ramaekers</t>
  </si>
  <si>
    <t>Jan</t>
  </si>
  <si>
    <t>Smeets</t>
  </si>
  <si>
    <t>Danny</t>
  </si>
  <si>
    <t>Quin</t>
  </si>
  <si>
    <t>Vanderstaeten</t>
  </si>
  <si>
    <t>Nicky</t>
  </si>
  <si>
    <t xml:space="preserve">Wedstrijdbriefjes E toernooi zaterdag 7 mei 2016 </t>
  </si>
  <si>
    <t>Wedstrijdbriefjes TOP E toernooi 7 mei 2016</t>
  </si>
  <si>
    <t>Wedstrijdbriefjes OPEN C toernooi 8 mei 2016</t>
  </si>
  <si>
    <t>Wedstrijdbriefjes OPEN D toernooi 5 mei 2016</t>
  </si>
  <si>
    <t xml:space="preserve">Buijsse </t>
  </si>
  <si>
    <t>Rogier</t>
  </si>
  <si>
    <t>Secretariaat</t>
  </si>
  <si>
    <t xml:space="preserve">Winssen, van </t>
  </si>
  <si>
    <t>Gerard</t>
  </si>
  <si>
    <t>Jongen</t>
  </si>
  <si>
    <t xml:space="preserve">Math </t>
  </si>
  <si>
    <t xml:space="preserve">Scheidsrechter </t>
  </si>
  <si>
    <t>Inschrijvingen / financien</t>
  </si>
  <si>
    <t>Team</t>
  </si>
  <si>
    <t>Voorjaarstoernooien</t>
  </si>
  <si>
    <t>Scoreblad penaltytrophy</t>
  </si>
  <si>
    <t>Open C</t>
  </si>
  <si>
    <t>Open D</t>
  </si>
  <si>
    <t xml:space="preserve">TOP E </t>
  </si>
  <si>
    <t>OPEN E</t>
  </si>
  <si>
    <t>Naam speler</t>
  </si>
  <si>
    <t>Bestuur / scheidsrechter E</t>
  </si>
  <si>
    <t>Maussen</t>
  </si>
  <si>
    <t>Tom</t>
  </si>
  <si>
    <t>Secretariaat / scheidsrechter E</t>
  </si>
  <si>
    <t>Scheidsrechters</t>
  </si>
  <si>
    <t>Emailadres</t>
  </si>
  <si>
    <t>Lars Selbach</t>
  </si>
  <si>
    <t>Danique Eijkenboom</t>
  </si>
  <si>
    <t>Sokratis Panteleou</t>
  </si>
  <si>
    <t xml:space="preserve">Gerard van Winssen </t>
  </si>
  <si>
    <t xml:space="preserve">Dirks Lagerweij </t>
  </si>
  <si>
    <t>Tomas Burlet reserve</t>
  </si>
  <si>
    <t>l.selbach@llive.nl</t>
  </si>
  <si>
    <t>TOP E</t>
  </si>
  <si>
    <t>Raoul Leclercq</t>
  </si>
  <si>
    <t>Quinn Smeets</t>
  </si>
  <si>
    <t>Loukianos Panteleou</t>
  </si>
  <si>
    <t>Janoe Leenhouts</t>
  </si>
  <si>
    <t>Rogier Buijsse</t>
  </si>
  <si>
    <t xml:space="preserve">Math Jongen </t>
  </si>
  <si>
    <t>Michiel Bemelmans</t>
  </si>
  <si>
    <t xml:space="preserve">Tom Maussen </t>
  </si>
  <si>
    <t>Vergoeding</t>
  </si>
  <si>
    <t xml:space="preserve">Tomas Burlet </t>
  </si>
  <si>
    <t>wsjeugd@scharn.nl</t>
  </si>
  <si>
    <t>dirk.lagerweij@gmail.com</t>
  </si>
  <si>
    <t>panteleousokratis@gmail.com</t>
  </si>
  <si>
    <t>danique2212@live.nl</t>
  </si>
  <si>
    <t xml:space="preserve">Voorjaarstoernooi C vv Scharn 8 mei 2016 </t>
  </si>
  <si>
    <t xml:space="preserve">Voorronde penaltycup </t>
  </si>
  <si>
    <t xml:space="preserve">Doel A </t>
  </si>
  <si>
    <t xml:space="preserve">Doel B </t>
  </si>
  <si>
    <t xml:space="preserve">Finale penaltytrophy </t>
  </si>
  <si>
    <t xml:space="preserve">Voorjaarstoernooi D vv Scharn 5 mei 2016 </t>
  </si>
  <si>
    <t xml:space="preserve">Voorjaarstoernooi TOP E vv Scharn 7 mei 2016 </t>
  </si>
  <si>
    <t>Finale penaltytrophy</t>
  </si>
  <si>
    <t xml:space="preserve">Voorjaarstoernooi OPEN E vv Scharn 7 mei 2016 </t>
  </si>
  <si>
    <t>Veld 6</t>
  </si>
  <si>
    <t>Veld 5</t>
  </si>
  <si>
    <t xml:space="preserve">veld 1 </t>
  </si>
  <si>
    <t>veld 1</t>
  </si>
  <si>
    <t xml:space="preserve">Voorjaarstoernooi vv Scharn 2016 </t>
  </si>
  <si>
    <t xml:space="preserve">Bekeroverzicht </t>
  </si>
  <si>
    <t xml:space="preserve">Categorie </t>
  </si>
  <si>
    <t>Penaltycup</t>
  </si>
  <si>
    <t>Open  C</t>
  </si>
  <si>
    <t xml:space="preserve">Open D </t>
  </si>
  <si>
    <t xml:space="preserve">OPEN E </t>
  </si>
  <si>
    <t xml:space="preserve">TOP F </t>
  </si>
  <si>
    <t xml:space="preserve">OPEN F </t>
  </si>
  <si>
    <t xml:space="preserve">Totaal </t>
  </si>
  <si>
    <t xml:space="preserve">Scharn C2 </t>
  </si>
  <si>
    <t>BSV Limburgia C2</t>
  </si>
  <si>
    <t xml:space="preserve">Scharn C4 </t>
  </si>
  <si>
    <t xml:space="preserve">Scharn C6 </t>
  </si>
  <si>
    <t xml:space="preserve">Scharn D3 </t>
  </si>
  <si>
    <t>Scharn D5</t>
  </si>
  <si>
    <t>RKFC Lindenheuvel D2G</t>
  </si>
  <si>
    <t>Sporting Heerlen D2</t>
  </si>
  <si>
    <t xml:space="preserve">Scharn D4 </t>
  </si>
  <si>
    <t>Scharn D2</t>
  </si>
  <si>
    <t>RKFC Lindenheuvel D1</t>
  </si>
  <si>
    <t xml:space="preserve">Scharn E1 </t>
  </si>
  <si>
    <t xml:space="preserve">UOW '02 E1 </t>
  </si>
  <si>
    <t xml:space="preserve">Scharn E2 </t>
  </si>
  <si>
    <t xml:space="preserve">Scharn E6 </t>
  </si>
  <si>
    <t>DVO E5</t>
  </si>
  <si>
    <t>Sporting Heerlen E2</t>
  </si>
  <si>
    <t>RKSV Heer E1</t>
  </si>
  <si>
    <t xml:space="preserve">Scharn E9 </t>
  </si>
  <si>
    <t>UOW '02 E2</t>
  </si>
  <si>
    <t xml:space="preserve">FC Galmaarden </t>
  </si>
  <si>
    <t>Groene Ster E3</t>
  </si>
  <si>
    <t>RKASV E3</t>
  </si>
  <si>
    <t>RKASV E1</t>
  </si>
  <si>
    <t>Sporting Sittard E1</t>
  </si>
  <si>
    <t>Scharn E7</t>
  </si>
  <si>
    <t xml:space="preserve">Scharn F-top </t>
  </si>
  <si>
    <t>RKVVL/Polaris E2</t>
  </si>
  <si>
    <t>Sporting Sittard E2</t>
  </si>
  <si>
    <t xml:space="preserve">Walram E4 </t>
  </si>
  <si>
    <t>vv Scharn OPEN F toernooi 2016</t>
  </si>
  <si>
    <t>vv Scharn OPEN E toernooi 2016</t>
  </si>
  <si>
    <t>RKASV C2</t>
  </si>
  <si>
    <t xml:space="preserve">8:30 - 12:30 uur </t>
  </si>
  <si>
    <t>13:00 - 17:00 uur</t>
  </si>
  <si>
    <t>8:00 - 12:30 uur</t>
  </si>
  <si>
    <t xml:space="preserve">13:00 - 17:00 uur </t>
  </si>
  <si>
    <t>7:30 - 13:00 uur</t>
  </si>
  <si>
    <t>13:00 - 18:00 uur</t>
  </si>
  <si>
    <t xml:space="preserve">8:30 - 12:00 uur </t>
  </si>
  <si>
    <t>12:00 - 16:00 uur</t>
  </si>
  <si>
    <r>
      <t xml:space="preserve">Prijsuitreiking om </t>
    </r>
    <r>
      <rPr>
        <u/>
        <sz val="16"/>
        <color theme="1"/>
        <rFont val="Arial"/>
      </rPr>
      <t>+</t>
    </r>
    <r>
      <rPr>
        <sz val="16"/>
        <color theme="1"/>
        <rFont val="Arial"/>
      </rPr>
      <t xml:space="preserve"> 17:45 uur in de kantine</t>
    </r>
  </si>
  <si>
    <t xml:space="preserve">FC Geleen Zuid E1 </t>
  </si>
  <si>
    <t xml:space="preserve">Scharn F all stars </t>
  </si>
  <si>
    <t>Scharn E3</t>
  </si>
  <si>
    <t xml:space="preserve">Sporting Heerlen E1 </t>
  </si>
  <si>
    <t>MVV E</t>
  </si>
  <si>
    <t>VV Schaesberg E1</t>
  </si>
  <si>
    <t xml:space="preserve">VV DVO E1 </t>
  </si>
  <si>
    <t xml:space="preserve">Finale Penaltycup op veld 1 aanvang 16:30 uur </t>
  </si>
  <si>
    <t>Poulefase 2 poules (2x4teams)</t>
  </si>
  <si>
    <t xml:space="preserve">Bayern Munchen </t>
  </si>
  <si>
    <t>Paris Saint Germain</t>
  </si>
  <si>
    <t>1C</t>
  </si>
  <si>
    <t>1D</t>
  </si>
  <si>
    <t>vv Scharn Mini Pupillen toernooi 2016</t>
  </si>
  <si>
    <t xml:space="preserve">Winnaar A </t>
  </si>
  <si>
    <t xml:space="preserve">Winnaar B </t>
  </si>
  <si>
    <t>Winnaar A</t>
  </si>
  <si>
    <t>Winnaar B</t>
  </si>
  <si>
    <t>Loek Mingels</t>
  </si>
  <si>
    <t>Jonathan</t>
  </si>
  <si>
    <t xml:space="preserve">OPEN C toernooi vv Scharn 2016 </t>
  </si>
  <si>
    <t>Wedstrijd om plaats 9 en 10</t>
  </si>
  <si>
    <t xml:space="preserve">Nr. 5 poule A - Nr. 5 poule B </t>
  </si>
  <si>
    <t>Verliezer 1521 - Verliezer 1522</t>
  </si>
  <si>
    <t>Winnaar 1521 - Winnaar 1522</t>
  </si>
  <si>
    <t>Kruisfinales 1 t/m 4</t>
  </si>
  <si>
    <t xml:space="preserve">Speelt om plaats 5 en 6 </t>
  </si>
  <si>
    <t xml:space="preserve">Speelt om plaats 7 en 8 </t>
  </si>
  <si>
    <t xml:space="preserve">Speelt om plaats 9 en 10 </t>
  </si>
  <si>
    <t>Speelt om plaats 5 en 6</t>
  </si>
  <si>
    <t xml:space="preserve">Scharn C3 </t>
  </si>
  <si>
    <t>Scharn C5</t>
  </si>
  <si>
    <t>Spcl. Jekerdal C4</t>
  </si>
  <si>
    <t>City Pirates U15</t>
  </si>
  <si>
    <r>
      <t xml:space="preserve">Prijsuitreiking om </t>
    </r>
    <r>
      <rPr>
        <u/>
        <sz val="16"/>
        <color rgb="FF000000"/>
        <rFont val="Arial"/>
      </rPr>
      <t>+</t>
    </r>
    <r>
      <rPr>
        <sz val="16"/>
        <color rgb="FF000000"/>
        <rFont val="Arial"/>
      </rPr>
      <t xml:space="preserve"> 15:00 uur in de kantine</t>
    </r>
  </si>
  <si>
    <r>
      <t xml:space="preserve">Prijsuitreiking om </t>
    </r>
    <r>
      <rPr>
        <u/>
        <sz val="16"/>
        <color theme="1"/>
        <rFont val="Arial"/>
      </rPr>
      <t>+</t>
    </r>
    <r>
      <rPr>
        <sz val="16"/>
        <color theme="1"/>
        <rFont val="Arial"/>
      </rPr>
      <t xml:space="preserve"> 15:00 uur in de kantine</t>
    </r>
  </si>
  <si>
    <t>Verliezer 1313 - Verliezer 1314</t>
  </si>
  <si>
    <t>Winnaar 1313 - Winnaar 1314</t>
  </si>
  <si>
    <r>
      <t xml:space="preserve">Prijsuitreiking om </t>
    </r>
    <r>
      <rPr>
        <u/>
        <sz val="16"/>
        <color rgb="FF000000"/>
        <rFont val="Arial"/>
      </rPr>
      <t>+</t>
    </r>
    <r>
      <rPr>
        <sz val="16"/>
        <color rgb="FF000000"/>
        <rFont val="Arial"/>
      </rPr>
      <t xml:space="preserve"> 15:15 uur in de kantine</t>
    </r>
  </si>
  <si>
    <t>Verliezer 983 tegen Verliezer 984</t>
  </si>
  <si>
    <t>Winnaar 983 tegen Winnaar 984</t>
  </si>
  <si>
    <t>RKSV Minor E1</t>
  </si>
  <si>
    <t>Geulsche Boys E2</t>
  </si>
  <si>
    <t xml:space="preserve">Scharn C1 </t>
  </si>
  <si>
    <t>Louis Soeren</t>
  </si>
  <si>
    <t>Emilie van Hoef</t>
  </si>
  <si>
    <t>Eline Hoekstra</t>
  </si>
  <si>
    <t>Jaime</t>
  </si>
  <si>
    <t>Glenn Wijers</t>
  </si>
  <si>
    <t xml:space="preserve">Marijn </t>
  </si>
  <si>
    <t>Justin Kweens</t>
  </si>
  <si>
    <t>Milan</t>
  </si>
  <si>
    <t>SVN/BtB Consultancy D1</t>
  </si>
  <si>
    <t>4A - 3B</t>
  </si>
  <si>
    <t>Finale Challenge Cup 9-10 en 11-12</t>
  </si>
  <si>
    <t>1 - 2</t>
  </si>
  <si>
    <t>0 - 3</t>
  </si>
  <si>
    <t>0 - 11</t>
  </si>
  <si>
    <t>5 - 1</t>
  </si>
  <si>
    <t>0 - 1</t>
  </si>
  <si>
    <t>0 - 2</t>
  </si>
  <si>
    <t>Stagiair</t>
  </si>
  <si>
    <t>Atletico Madrid</t>
  </si>
  <si>
    <t xml:space="preserve">Real Madrid </t>
  </si>
  <si>
    <t>Manchester City</t>
  </si>
  <si>
    <t>Barcelona</t>
  </si>
  <si>
    <t>Ajax</t>
  </si>
  <si>
    <t>PSV</t>
  </si>
  <si>
    <t>Real Madrid</t>
  </si>
  <si>
    <t>10 min</t>
  </si>
  <si>
    <t>Finalewedstrijden OPEN F toernooi</t>
  </si>
  <si>
    <t>Ralf</t>
  </si>
  <si>
    <t>Jay</t>
  </si>
  <si>
    <t>Kyano</t>
  </si>
  <si>
    <t>Mason</t>
  </si>
  <si>
    <t>Roel</t>
  </si>
  <si>
    <t>Aaron</t>
  </si>
  <si>
    <t>Kobe Simons</t>
  </si>
  <si>
    <t>Dyllan</t>
  </si>
  <si>
    <t>Vince</t>
  </si>
  <si>
    <t>Senne</t>
  </si>
  <si>
    <t>Jork van Bommel</t>
  </si>
  <si>
    <t>Kay</t>
  </si>
  <si>
    <t>Jurijan</t>
  </si>
  <si>
    <t>Mathijs</t>
  </si>
  <si>
    <t>Olaf</t>
  </si>
  <si>
    <t>Ivan</t>
  </si>
  <si>
    <t>Kjell</t>
  </si>
  <si>
    <t>Gino</t>
  </si>
  <si>
    <t>Scharn E9</t>
  </si>
  <si>
    <t>Scharn F all stars</t>
  </si>
  <si>
    <t>1</t>
  </si>
  <si>
    <t>3</t>
  </si>
  <si>
    <t>4</t>
  </si>
  <si>
    <t>0</t>
  </si>
  <si>
    <t>2</t>
  </si>
  <si>
    <t xml:space="preserve">RKASV E3 </t>
  </si>
  <si>
    <t>RKASV E1 w.n.s.</t>
  </si>
  <si>
    <t>Daan</t>
  </si>
  <si>
    <t>Othman Azouzal</t>
  </si>
  <si>
    <t>Joey Kaul</t>
  </si>
  <si>
    <t>Morris Zwaaf</t>
  </si>
  <si>
    <t>Eden</t>
  </si>
  <si>
    <t>Cas Bayens</t>
  </si>
  <si>
    <t xml:space="preserve">Joep </t>
  </si>
  <si>
    <t>vv Schaesberg</t>
  </si>
  <si>
    <t>Geleen Zuid E1 w.n.s.</t>
  </si>
  <si>
    <t xml:space="preserve">Finale Penaltycup op veld 2aanvang 13:30 uur </t>
  </si>
  <si>
    <t xml:space="preserve">Finale Penaltycup op veld 2 aanvang 13:30 uur </t>
  </si>
  <si>
    <t>Youri Ras</t>
  </si>
  <si>
    <t>Jaap</t>
  </si>
  <si>
    <t>Iris</t>
  </si>
  <si>
    <t>Mo Moens</t>
  </si>
  <si>
    <t>Tygo Baltussen</t>
  </si>
  <si>
    <t>Jeroen</t>
  </si>
  <si>
    <t>Max</t>
  </si>
  <si>
    <t>Mitchell</t>
  </si>
  <si>
    <t>Sverre Kroonen</t>
  </si>
  <si>
    <t>Lorenzo Clermonts</t>
  </si>
  <si>
    <t>Scharn C2 w.n.s.</t>
  </si>
  <si>
    <t>Scharn C2</t>
  </si>
  <si>
    <t>Scharn C3</t>
  </si>
  <si>
    <t>Scharn C1 w.n.s.</t>
  </si>
  <si>
    <t>Scharn C1</t>
  </si>
  <si>
    <t>Spcl. Jekerdal C4 w.n.s.</t>
  </si>
  <si>
    <t xml:space="preserve">Winnaar PenaltyCup:  </t>
  </si>
  <si>
    <t>Mo Moens van City Pirates</t>
  </si>
  <si>
    <t>Joep</t>
  </si>
</sst>
</file>

<file path=xl/styles.xml><?xml version="1.0" encoding="utf-8"?>
<styleSheet xmlns="http://schemas.openxmlformats.org/spreadsheetml/2006/main">
  <numFmts count="1">
    <numFmt numFmtId="164" formatCode="h:mm;@"/>
  </numFmts>
  <fonts count="4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sz val="8"/>
      <color indexed="8"/>
      <name val="Arial"/>
      <family val="2"/>
    </font>
    <font>
      <b/>
      <sz val="14"/>
      <color theme="1"/>
      <name val="Arial"/>
    </font>
    <font>
      <sz val="10"/>
      <color theme="0"/>
      <name val="Arial"/>
    </font>
    <font>
      <sz val="16"/>
      <color theme="1"/>
      <name val="Arial"/>
    </font>
    <font>
      <u/>
      <sz val="16"/>
      <color theme="1"/>
      <name val="Arial"/>
    </font>
    <font>
      <sz val="16"/>
      <color rgb="FF000000"/>
      <name val="Arial"/>
    </font>
    <font>
      <u/>
      <sz val="16"/>
      <color rgb="FF000000"/>
      <name val="Arial"/>
    </font>
    <font>
      <b/>
      <sz val="12"/>
      <color theme="1"/>
      <name val="Arial"/>
    </font>
    <font>
      <sz val="16"/>
      <color theme="1"/>
      <name val="Arial"/>
      <family val="2"/>
    </font>
    <font>
      <sz val="14"/>
      <name val="Arial"/>
    </font>
    <font>
      <b/>
      <sz val="12"/>
      <color theme="0"/>
      <name val="Arial"/>
    </font>
    <font>
      <sz val="12"/>
      <color theme="0"/>
      <name val="Arial"/>
    </font>
    <font>
      <sz val="11"/>
      <color indexed="8"/>
      <name val="Calibri"/>
      <family val="2"/>
    </font>
    <font>
      <sz val="14"/>
      <color theme="1"/>
      <name val="Arial"/>
    </font>
    <font>
      <b/>
      <sz val="24"/>
      <name val="Arial"/>
      <family val="2"/>
    </font>
    <font>
      <sz val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20"/>
      <name val="Arial"/>
    </font>
    <font>
      <sz val="20"/>
      <color theme="1"/>
      <name val="Arial"/>
    </font>
    <font>
      <sz val="12"/>
      <color theme="1"/>
      <name val="Arial"/>
    </font>
    <font>
      <sz val="12"/>
      <name val="Arial"/>
    </font>
    <font>
      <sz val="18"/>
      <color theme="1"/>
      <name val="Arial"/>
    </font>
    <font>
      <b/>
      <sz val="18"/>
      <color theme="1"/>
      <name val="Arial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</fills>
  <borders count="1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378">
    <xf numFmtId="0" fontId="0" fillId="0" borderId="0"/>
    <xf numFmtId="0" fontId="4" fillId="0" borderId="0">
      <alignment vertical="top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17">
    <xf numFmtId="0" fontId="0" fillId="0" borderId="0" xfId="0"/>
    <xf numFmtId="0" fontId="0" fillId="2" borderId="0" xfId="0" applyFill="1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3" borderId="0" xfId="0" applyFill="1"/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20" fontId="2" fillId="3" borderId="4" xfId="0" quotePrefix="1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0" fontId="2" fillId="3" borderId="1" xfId="0" quotePrefix="1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1" fillId="3" borderId="0" xfId="0" applyFont="1" applyFill="1"/>
    <xf numFmtId="0" fontId="2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1" fontId="3" fillId="4" borderId="0" xfId="0" applyNumberFormat="1" applyFont="1" applyFill="1" applyBorder="1" applyAlignment="1" applyProtection="1">
      <alignment horizontal="center" vertical="center"/>
      <protection locked="0"/>
    </xf>
    <xf numFmtId="0" fontId="4" fillId="4" borderId="0" xfId="1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3" fillId="3" borderId="9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4" fillId="4" borderId="0" xfId="1" applyFont="1" applyFill="1" applyBorder="1" applyAlignment="1" applyProtection="1">
      <alignment horizontal="center" vertical="top" wrapText="1"/>
      <protection locked="0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6" fillId="5" borderId="0" xfId="1" applyFont="1" applyFill="1" applyBorder="1" applyAlignment="1" applyProtection="1">
      <alignment horizontal="center" vertical="center" wrapText="1"/>
      <protection locked="0"/>
    </xf>
    <xf numFmtId="0" fontId="6" fillId="5" borderId="0" xfId="1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20" fontId="2" fillId="5" borderId="4" xfId="0" quotePrefix="1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20" fontId="2" fillId="5" borderId="1" xfId="0" quotePrefix="1" applyNumberFormat="1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5" fillId="5" borderId="18" xfId="0" applyFont="1" applyFill="1" applyBorder="1"/>
    <xf numFmtId="0" fontId="3" fillId="5" borderId="22" xfId="0" applyFont="1" applyFill="1" applyBorder="1" applyAlignment="1" applyProtection="1">
      <alignment horizontal="center" vertical="center"/>
      <protection locked="0"/>
    </xf>
    <xf numFmtId="0" fontId="5" fillId="5" borderId="19" xfId="0" applyFont="1" applyFill="1" applyBorder="1"/>
    <xf numFmtId="0" fontId="3" fillId="5" borderId="23" xfId="0" applyFont="1" applyFill="1" applyBorder="1" applyAlignment="1" applyProtection="1">
      <alignment horizontal="center" vertical="center"/>
      <protection locked="0"/>
    </xf>
    <xf numFmtId="0" fontId="5" fillId="5" borderId="20" xfId="0" applyFont="1" applyFill="1" applyBorder="1"/>
    <xf numFmtId="0" fontId="2" fillId="5" borderId="0" xfId="0" applyFont="1" applyFill="1" applyBorder="1" applyAlignment="1">
      <alignment vertical="center" wrapText="1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20" fontId="2" fillId="5" borderId="0" xfId="0" quotePrefix="1" applyNumberFormat="1" applyFont="1" applyFill="1" applyBorder="1" applyAlignment="1" applyProtection="1">
      <alignment horizontal="center" vertical="center"/>
      <protection locked="0"/>
    </xf>
    <xf numFmtId="20" fontId="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46" xfId="0" applyFont="1" applyFill="1" applyBorder="1" applyAlignment="1" applyProtection="1">
      <alignment horizontal="center" vertical="center"/>
      <protection locked="0"/>
    </xf>
    <xf numFmtId="20" fontId="2" fillId="5" borderId="46" xfId="0" quotePrefix="1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vertical="center" wrapText="1"/>
    </xf>
    <xf numFmtId="20" fontId="2" fillId="3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vertical="center" wrapText="1"/>
    </xf>
    <xf numFmtId="0" fontId="3" fillId="3" borderId="55" xfId="0" applyFont="1" applyFill="1" applyBorder="1" applyAlignment="1">
      <alignment vertical="center" wrapText="1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20" fontId="2" fillId="3" borderId="44" xfId="0" applyNumberFormat="1" applyFont="1" applyFill="1" applyBorder="1" applyAlignment="1" applyProtection="1">
      <alignment horizontal="center" vertical="center"/>
      <protection locked="0"/>
    </xf>
    <xf numFmtId="0" fontId="3" fillId="3" borderId="57" xfId="0" applyFont="1" applyFill="1" applyBorder="1" applyAlignment="1">
      <alignment vertical="center" wrapText="1"/>
    </xf>
    <xf numFmtId="0" fontId="2" fillId="3" borderId="58" xfId="0" applyFont="1" applyFill="1" applyBorder="1" applyAlignment="1" applyProtection="1">
      <alignment horizontal="center" vertical="center"/>
      <protection locked="0"/>
    </xf>
    <xf numFmtId="20" fontId="2" fillId="3" borderId="58" xfId="0" applyNumberFormat="1" applyFont="1" applyFill="1" applyBorder="1" applyAlignment="1" applyProtection="1">
      <alignment horizontal="center" vertical="center"/>
      <protection locked="0"/>
    </xf>
    <xf numFmtId="0" fontId="6" fillId="3" borderId="44" xfId="1" applyFont="1" applyFill="1" applyBorder="1" applyAlignment="1" applyProtection="1">
      <alignment horizontal="center" vertical="center" wrapText="1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6" fillId="3" borderId="58" xfId="1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>
      <alignment vertical="center" wrapText="1"/>
    </xf>
    <xf numFmtId="0" fontId="3" fillId="5" borderId="55" xfId="0" applyFont="1" applyFill="1" applyBorder="1" applyAlignment="1">
      <alignment vertical="center" wrapText="1"/>
    </xf>
    <xf numFmtId="0" fontId="2" fillId="5" borderId="44" xfId="0" applyFont="1" applyFill="1" applyBorder="1" applyAlignment="1" applyProtection="1">
      <alignment horizontal="center" vertical="center"/>
      <protection locked="0"/>
    </xf>
    <xf numFmtId="20" fontId="2" fillId="5" borderId="44" xfId="0" applyNumberFormat="1" applyFont="1" applyFill="1" applyBorder="1" applyAlignment="1" applyProtection="1">
      <alignment horizontal="center" vertical="center"/>
      <protection locked="0"/>
    </xf>
    <xf numFmtId="0" fontId="6" fillId="5" borderId="44" xfId="1" applyFont="1" applyFill="1" applyBorder="1" applyAlignment="1" applyProtection="1">
      <alignment horizontal="center" vertical="center" wrapText="1"/>
      <protection locked="0"/>
    </xf>
    <xf numFmtId="0" fontId="2" fillId="5" borderId="56" xfId="0" applyFont="1" applyFill="1" applyBorder="1" applyAlignment="1" applyProtection="1">
      <alignment horizontal="center" vertical="center"/>
      <protection locked="0"/>
    </xf>
    <xf numFmtId="0" fontId="3" fillId="5" borderId="57" xfId="0" applyFont="1" applyFill="1" applyBorder="1" applyAlignment="1">
      <alignment vertical="center" wrapText="1"/>
    </xf>
    <xf numFmtId="0" fontId="2" fillId="5" borderId="58" xfId="0" applyFont="1" applyFill="1" applyBorder="1" applyAlignment="1" applyProtection="1">
      <alignment horizontal="center" vertical="center"/>
      <protection locked="0"/>
    </xf>
    <xf numFmtId="20" fontId="2" fillId="5" borderId="58" xfId="0" applyNumberFormat="1" applyFont="1" applyFill="1" applyBorder="1" applyAlignment="1" applyProtection="1">
      <alignment horizontal="center" vertical="center"/>
      <protection locked="0"/>
    </xf>
    <xf numFmtId="0" fontId="6" fillId="5" borderId="58" xfId="1" applyFont="1" applyFill="1" applyBorder="1" applyAlignment="1" applyProtection="1">
      <alignment horizontal="center" vertical="center" wrapText="1"/>
      <protection locked="0"/>
    </xf>
    <xf numFmtId="0" fontId="2" fillId="5" borderId="5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3" fillId="6" borderId="55" xfId="0" applyFont="1" applyFill="1" applyBorder="1" applyAlignment="1">
      <alignment vertical="center" wrapText="1"/>
    </xf>
    <xf numFmtId="0" fontId="2" fillId="6" borderId="44" xfId="0" applyFont="1" applyFill="1" applyBorder="1" applyAlignment="1" applyProtection="1">
      <alignment horizontal="center" vertical="center"/>
      <protection locked="0"/>
    </xf>
    <xf numFmtId="20" fontId="2" fillId="6" borderId="44" xfId="0" applyNumberFormat="1" applyFont="1" applyFill="1" applyBorder="1" applyAlignment="1" applyProtection="1">
      <alignment horizontal="center" vertical="center"/>
      <protection locked="0"/>
    </xf>
    <xf numFmtId="0" fontId="6" fillId="6" borderId="44" xfId="1" applyFont="1" applyFill="1" applyBorder="1" applyAlignment="1" applyProtection="1">
      <alignment horizontal="center" vertical="center" wrapText="1"/>
      <protection locked="0"/>
    </xf>
    <xf numFmtId="0" fontId="2" fillId="6" borderId="56" xfId="0" applyFont="1" applyFill="1" applyBorder="1" applyAlignment="1" applyProtection="1">
      <alignment horizontal="center" vertical="center"/>
      <protection locked="0"/>
    </xf>
    <xf numFmtId="0" fontId="3" fillId="6" borderId="57" xfId="0" applyFont="1" applyFill="1" applyBorder="1" applyAlignment="1">
      <alignment vertical="center" wrapText="1"/>
    </xf>
    <xf numFmtId="0" fontId="2" fillId="6" borderId="58" xfId="0" applyFont="1" applyFill="1" applyBorder="1" applyAlignment="1" applyProtection="1">
      <alignment horizontal="center" vertical="center"/>
      <protection locked="0"/>
    </xf>
    <xf numFmtId="20" fontId="2" fillId="6" borderId="58" xfId="0" applyNumberFormat="1" applyFont="1" applyFill="1" applyBorder="1" applyAlignment="1" applyProtection="1">
      <alignment horizontal="center" vertical="center"/>
      <protection locked="0"/>
    </xf>
    <xf numFmtId="0" fontId="6" fillId="6" borderId="58" xfId="1" applyFont="1" applyFill="1" applyBorder="1" applyAlignment="1" applyProtection="1">
      <alignment horizontal="center" vertical="center" wrapText="1"/>
      <protection locked="0"/>
    </xf>
    <xf numFmtId="0" fontId="2" fillId="6" borderId="59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7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Border="1"/>
    <xf numFmtId="0" fontId="7" fillId="2" borderId="0" xfId="0" applyFont="1" applyFill="1" applyAlignment="1" applyProtection="1">
      <alignment vertical="center"/>
      <protection locked="0"/>
    </xf>
    <xf numFmtId="0" fontId="0" fillId="7" borderId="0" xfId="0" applyFill="1"/>
    <xf numFmtId="0" fontId="3" fillId="7" borderId="55" xfId="0" applyFont="1" applyFill="1" applyBorder="1" applyAlignment="1">
      <alignment vertical="center" wrapText="1"/>
    </xf>
    <xf numFmtId="0" fontId="2" fillId="7" borderId="44" xfId="0" applyFont="1" applyFill="1" applyBorder="1" applyAlignment="1" applyProtection="1">
      <alignment horizontal="center" vertical="center"/>
      <protection locked="0"/>
    </xf>
    <xf numFmtId="20" fontId="2" fillId="7" borderId="44" xfId="0" applyNumberFormat="1" applyFont="1" applyFill="1" applyBorder="1" applyAlignment="1" applyProtection="1">
      <alignment horizontal="center" vertical="center"/>
      <protection locked="0"/>
    </xf>
    <xf numFmtId="0" fontId="6" fillId="7" borderId="44" xfId="1" applyFont="1" applyFill="1" applyBorder="1" applyAlignment="1" applyProtection="1">
      <alignment horizontal="center" vertical="center" wrapText="1"/>
      <protection locked="0"/>
    </xf>
    <xf numFmtId="0" fontId="2" fillId="7" borderId="56" xfId="0" applyFont="1" applyFill="1" applyBorder="1" applyAlignment="1" applyProtection="1">
      <alignment horizontal="center" vertical="center"/>
      <protection locked="0"/>
    </xf>
    <xf numFmtId="0" fontId="3" fillId="7" borderId="57" xfId="0" applyFont="1" applyFill="1" applyBorder="1" applyAlignment="1">
      <alignment vertical="center" wrapText="1"/>
    </xf>
    <xf numFmtId="0" fontId="2" fillId="7" borderId="58" xfId="0" applyFont="1" applyFill="1" applyBorder="1" applyAlignment="1" applyProtection="1">
      <alignment horizontal="center" vertical="center"/>
      <protection locked="0"/>
    </xf>
    <xf numFmtId="20" fontId="2" fillId="7" borderId="58" xfId="0" applyNumberFormat="1" applyFont="1" applyFill="1" applyBorder="1" applyAlignment="1" applyProtection="1">
      <alignment horizontal="center" vertical="center"/>
      <protection locked="0"/>
    </xf>
    <xf numFmtId="0" fontId="6" fillId="7" borderId="58" xfId="1" applyFont="1" applyFill="1" applyBorder="1" applyAlignment="1" applyProtection="1">
      <alignment horizontal="center" vertical="center" wrapText="1"/>
      <protection locked="0"/>
    </xf>
    <xf numFmtId="0" fontId="2" fillId="7" borderId="59" xfId="0" applyFont="1" applyFill="1" applyBorder="1" applyAlignment="1" applyProtection="1">
      <alignment horizontal="center" vertical="center"/>
      <protection locked="0"/>
    </xf>
    <xf numFmtId="0" fontId="3" fillId="7" borderId="15" xfId="0" applyFont="1" applyFill="1" applyBorder="1" applyAlignment="1" applyProtection="1">
      <alignment horizontal="center" vertical="center"/>
      <protection locked="0"/>
    </xf>
    <xf numFmtId="0" fontId="3" fillId="7" borderId="24" xfId="0" applyFont="1" applyFill="1" applyBorder="1" applyAlignment="1" applyProtection="1">
      <alignment horizontal="center" vertical="center"/>
      <protection locked="0"/>
    </xf>
    <xf numFmtId="0" fontId="3" fillId="7" borderId="16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20" fontId="2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vertical="center"/>
      <protection locked="0"/>
    </xf>
    <xf numFmtId="0" fontId="2" fillId="9" borderId="0" xfId="0" applyFont="1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2" fillId="9" borderId="0" xfId="0" applyFont="1" applyFill="1" applyAlignment="1" applyProtection="1">
      <alignment vertical="center"/>
      <protection locked="0"/>
    </xf>
    <xf numFmtId="0" fontId="2" fillId="9" borderId="2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3" fillId="6" borderId="25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/>
    <xf numFmtId="0" fontId="2" fillId="7" borderId="0" xfId="0" applyFont="1" applyFill="1" applyAlignment="1" applyProtection="1">
      <alignment horizontal="center" vertical="center"/>
      <protection locked="0"/>
    </xf>
    <xf numFmtId="0" fontId="3" fillId="7" borderId="25" xfId="0" applyFont="1" applyFill="1" applyBorder="1" applyAlignment="1" applyProtection="1">
      <alignment horizontal="center" vertical="center"/>
      <protection locked="0"/>
    </xf>
    <xf numFmtId="0" fontId="3" fillId="7" borderId="26" xfId="0" applyFont="1" applyFill="1" applyBorder="1" applyAlignment="1" applyProtection="1">
      <alignment horizontal="center" vertical="center"/>
      <protection locked="0"/>
    </xf>
    <xf numFmtId="1" fontId="3" fillId="7" borderId="26" xfId="0" applyNumberFormat="1" applyFont="1" applyFill="1" applyBorder="1" applyAlignment="1" applyProtection="1">
      <alignment horizontal="center" vertical="center"/>
      <protection locked="0"/>
    </xf>
    <xf numFmtId="0" fontId="3" fillId="7" borderId="27" xfId="0" applyFont="1" applyFill="1" applyBorder="1" applyAlignment="1" applyProtection="1">
      <alignment horizontal="center" vertical="center"/>
      <protection locked="0"/>
    </xf>
    <xf numFmtId="0" fontId="2" fillId="7" borderId="38" xfId="0" applyFont="1" applyFill="1" applyBorder="1" applyAlignment="1" applyProtection="1">
      <alignment horizontal="center" vertical="center"/>
      <protection locked="0"/>
    </xf>
    <xf numFmtId="0" fontId="6" fillId="7" borderId="29" xfId="1" applyFont="1" applyFill="1" applyBorder="1" applyAlignment="1" applyProtection="1">
      <alignment horizontal="center" vertical="center" wrapText="1"/>
      <protection locked="0"/>
    </xf>
    <xf numFmtId="0" fontId="6" fillId="7" borderId="30" xfId="1" applyFont="1" applyFill="1" applyBorder="1" applyAlignment="1" applyProtection="1">
      <alignment horizontal="center" vertical="center" wrapText="1"/>
      <protection locked="0"/>
    </xf>
    <xf numFmtId="0" fontId="6" fillId="7" borderId="47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horizontal="center" vertical="center" wrapText="1"/>
      <protection locked="0"/>
    </xf>
    <xf numFmtId="0" fontId="2" fillId="7" borderId="39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6" fillId="7" borderId="2" xfId="1" applyFont="1" applyFill="1" applyBorder="1" applyAlignment="1" applyProtection="1">
      <alignment horizontal="center" vertical="center" wrapText="1"/>
      <protection locked="0"/>
    </xf>
    <xf numFmtId="0" fontId="6" fillId="7" borderId="3" xfId="1" applyFont="1" applyFill="1" applyBorder="1" applyAlignment="1" applyProtection="1">
      <alignment horizontal="center" vertical="center" wrapText="1"/>
      <protection locked="0"/>
    </xf>
    <xf numFmtId="0" fontId="6" fillId="7" borderId="48" xfId="1" applyFont="1" applyFill="1" applyBorder="1" applyAlignment="1" applyProtection="1">
      <alignment horizontal="center" vertical="center" wrapText="1"/>
      <protection locked="0"/>
    </xf>
    <xf numFmtId="0" fontId="2" fillId="7" borderId="54" xfId="0" applyFont="1" applyFill="1" applyBorder="1" applyAlignment="1" applyProtection="1">
      <alignment horizontal="center" vertical="center"/>
      <protection locked="0"/>
    </xf>
    <xf numFmtId="0" fontId="2" fillId="7" borderId="50" xfId="0" applyFont="1" applyFill="1" applyBorder="1" applyAlignment="1" applyProtection="1">
      <alignment horizontal="center" vertical="center"/>
      <protection locked="0"/>
    </xf>
    <xf numFmtId="0" fontId="6" fillId="7" borderId="50" xfId="1" applyFont="1" applyFill="1" applyBorder="1" applyAlignment="1" applyProtection="1">
      <alignment horizontal="center" vertical="center" wrapText="1"/>
      <protection locked="0"/>
    </xf>
    <xf numFmtId="0" fontId="6" fillId="7" borderId="51" xfId="1" applyFont="1" applyFill="1" applyBorder="1" applyAlignment="1" applyProtection="1">
      <alignment horizontal="center" vertical="center" wrapText="1"/>
      <protection locked="0"/>
    </xf>
    <xf numFmtId="0" fontId="6" fillId="7" borderId="52" xfId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20" fontId="2" fillId="7" borderId="0" xfId="0" applyNumberFormat="1" applyFont="1" applyFill="1" applyBorder="1" applyAlignment="1" applyProtection="1">
      <alignment horizontal="center" vertical="center"/>
      <protection locked="0"/>
    </xf>
    <xf numFmtId="0" fontId="6" fillId="7" borderId="0" xfId="1" applyFont="1" applyFill="1" applyBorder="1" applyAlignment="1" applyProtection="1">
      <alignment horizontal="left" vertical="center" wrapText="1"/>
      <protection locked="0"/>
    </xf>
    <xf numFmtId="20" fontId="2" fillId="7" borderId="4" xfId="0" quotePrefix="1" applyNumberFormat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20" fontId="2" fillId="7" borderId="1" xfId="0" quotePrefix="1" applyNumberFormat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20" fontId="2" fillId="7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7" xfId="0" applyFont="1" applyFill="1" applyBorder="1" applyAlignment="1" applyProtection="1">
      <alignment horizontal="center" vertical="center"/>
      <protection locked="0"/>
    </xf>
    <xf numFmtId="0" fontId="3" fillId="7" borderId="21" xfId="0" applyFont="1" applyFill="1" applyBorder="1" applyAlignment="1" applyProtection="1">
      <alignment horizontal="center" vertical="center"/>
      <protection locked="0"/>
    </xf>
    <xf numFmtId="0" fontId="5" fillId="7" borderId="18" xfId="0" applyFont="1" applyFill="1" applyBorder="1"/>
    <xf numFmtId="0" fontId="3" fillId="7" borderId="22" xfId="0" applyFont="1" applyFill="1" applyBorder="1" applyAlignment="1" applyProtection="1">
      <alignment horizontal="center" vertical="center"/>
      <protection locked="0"/>
    </xf>
    <xf numFmtId="0" fontId="5" fillId="7" borderId="19" xfId="0" applyFont="1" applyFill="1" applyBorder="1"/>
    <xf numFmtId="0" fontId="3" fillId="7" borderId="23" xfId="0" applyFont="1" applyFill="1" applyBorder="1" applyAlignment="1" applyProtection="1">
      <alignment horizontal="center" vertical="center"/>
      <protection locked="0"/>
    </xf>
    <xf numFmtId="0" fontId="5" fillId="7" borderId="20" xfId="0" applyFont="1" applyFill="1" applyBorder="1"/>
    <xf numFmtId="0" fontId="0" fillId="9" borderId="0" xfId="0" applyFill="1"/>
    <xf numFmtId="0" fontId="1" fillId="9" borderId="0" xfId="0" applyFont="1" applyFill="1"/>
    <xf numFmtId="0" fontId="3" fillId="9" borderId="0" xfId="0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Border="1" applyAlignment="1" applyProtection="1">
      <alignment horizontal="center" vertical="center"/>
      <protection locked="0"/>
    </xf>
    <xf numFmtId="0" fontId="2" fillId="9" borderId="38" xfId="0" applyFont="1" applyFill="1" applyBorder="1" applyAlignment="1" applyProtection="1">
      <alignment horizontal="center" vertical="center"/>
      <protection locked="0"/>
    </xf>
    <xf numFmtId="0" fontId="6" fillId="9" borderId="29" xfId="1" applyFont="1" applyFill="1" applyBorder="1" applyAlignment="1" applyProtection="1">
      <alignment horizontal="center" vertical="center" wrapText="1"/>
      <protection locked="0"/>
    </xf>
    <xf numFmtId="0" fontId="6" fillId="9" borderId="30" xfId="1" applyFont="1" applyFill="1" applyBorder="1" applyAlignment="1" applyProtection="1">
      <alignment horizontal="center" vertical="center" wrapText="1"/>
      <protection locked="0"/>
    </xf>
    <xf numFmtId="0" fontId="6" fillId="9" borderId="47" xfId="1" applyFont="1" applyFill="1" applyBorder="1" applyAlignment="1" applyProtection="1">
      <alignment horizontal="center" vertical="center" wrapText="1"/>
      <protection locked="0"/>
    </xf>
    <xf numFmtId="0" fontId="6" fillId="9" borderId="0" xfId="1" applyFont="1" applyFill="1" applyBorder="1" applyAlignment="1" applyProtection="1">
      <alignment horizontal="center" vertical="center" wrapText="1"/>
      <protection locked="0"/>
    </xf>
    <xf numFmtId="0" fontId="2" fillId="9" borderId="39" xfId="0" applyFont="1" applyFill="1" applyBorder="1" applyAlignment="1" applyProtection="1">
      <alignment horizontal="center" vertical="center"/>
      <protection locked="0"/>
    </xf>
    <xf numFmtId="0" fontId="6" fillId="9" borderId="2" xfId="1" applyFont="1" applyFill="1" applyBorder="1" applyAlignment="1" applyProtection="1">
      <alignment horizontal="center" vertical="center" wrapText="1"/>
      <protection locked="0"/>
    </xf>
    <xf numFmtId="0" fontId="6" fillId="9" borderId="3" xfId="1" applyFont="1" applyFill="1" applyBorder="1" applyAlignment="1" applyProtection="1">
      <alignment horizontal="center" vertical="center" wrapText="1"/>
      <protection locked="0"/>
    </xf>
    <xf numFmtId="0" fontId="6" fillId="9" borderId="48" xfId="1" applyFont="1" applyFill="1" applyBorder="1" applyAlignment="1" applyProtection="1">
      <alignment horizontal="center" vertical="center" wrapText="1"/>
      <protection locked="0"/>
    </xf>
    <xf numFmtId="0" fontId="2" fillId="9" borderId="54" xfId="0" applyFont="1" applyFill="1" applyBorder="1" applyAlignment="1" applyProtection="1">
      <alignment horizontal="center" vertical="center"/>
      <protection locked="0"/>
    </xf>
    <xf numFmtId="0" fontId="2" fillId="9" borderId="50" xfId="0" applyFont="1" applyFill="1" applyBorder="1" applyAlignment="1" applyProtection="1">
      <alignment horizontal="center" vertical="center"/>
      <protection locked="0"/>
    </xf>
    <xf numFmtId="0" fontId="6" fillId="9" borderId="50" xfId="1" applyFont="1" applyFill="1" applyBorder="1" applyAlignment="1" applyProtection="1">
      <alignment horizontal="center" vertical="center" wrapText="1"/>
      <protection locked="0"/>
    </xf>
    <xf numFmtId="0" fontId="6" fillId="9" borderId="51" xfId="1" applyFont="1" applyFill="1" applyBorder="1" applyAlignment="1" applyProtection="1">
      <alignment horizontal="center" vertical="center" wrapText="1"/>
      <protection locked="0"/>
    </xf>
    <xf numFmtId="0" fontId="6" fillId="9" borderId="52" xfId="1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>
      <alignment vertical="center" wrapText="1"/>
    </xf>
    <xf numFmtId="0" fontId="3" fillId="9" borderId="55" xfId="0" applyFont="1" applyFill="1" applyBorder="1" applyAlignment="1">
      <alignment vertical="center" wrapText="1"/>
    </xf>
    <xf numFmtId="0" fontId="2" fillId="9" borderId="44" xfId="0" applyFont="1" applyFill="1" applyBorder="1" applyAlignment="1" applyProtection="1">
      <alignment horizontal="center" vertical="center"/>
      <protection locked="0"/>
    </xf>
    <xf numFmtId="20" fontId="2" fillId="9" borderId="44" xfId="0" applyNumberFormat="1" applyFont="1" applyFill="1" applyBorder="1" applyAlignment="1" applyProtection="1">
      <alignment horizontal="center" vertical="center"/>
      <protection locked="0"/>
    </xf>
    <xf numFmtId="0" fontId="6" fillId="9" borderId="44" xfId="1" applyFont="1" applyFill="1" applyBorder="1" applyAlignment="1" applyProtection="1">
      <alignment horizontal="center" vertical="center" wrapText="1"/>
      <protection locked="0"/>
    </xf>
    <xf numFmtId="0" fontId="2" fillId="9" borderId="56" xfId="0" applyFont="1" applyFill="1" applyBorder="1" applyAlignment="1" applyProtection="1">
      <alignment horizontal="center" vertical="center"/>
      <protection locked="0"/>
    </xf>
    <xf numFmtId="0" fontId="3" fillId="9" borderId="57" xfId="0" applyFont="1" applyFill="1" applyBorder="1" applyAlignment="1">
      <alignment vertical="center" wrapText="1"/>
    </xf>
    <xf numFmtId="0" fontId="2" fillId="9" borderId="58" xfId="0" applyFont="1" applyFill="1" applyBorder="1" applyAlignment="1" applyProtection="1">
      <alignment horizontal="center" vertical="center"/>
      <protection locked="0"/>
    </xf>
    <xf numFmtId="20" fontId="2" fillId="9" borderId="58" xfId="0" applyNumberFormat="1" applyFont="1" applyFill="1" applyBorder="1" applyAlignment="1" applyProtection="1">
      <alignment horizontal="center" vertical="center"/>
      <protection locked="0"/>
    </xf>
    <xf numFmtId="0" fontId="6" fillId="9" borderId="58" xfId="1" applyFont="1" applyFill="1" applyBorder="1" applyAlignment="1" applyProtection="1">
      <alignment horizontal="center" vertical="center" wrapText="1"/>
      <protection locked="0"/>
    </xf>
    <xf numFmtId="0" fontId="2" fillId="9" borderId="59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>
      <alignment vertical="center" wrapText="1"/>
    </xf>
    <xf numFmtId="20" fontId="2" fillId="9" borderId="0" xfId="0" applyNumberFormat="1" applyFont="1" applyFill="1" applyBorder="1" applyAlignment="1" applyProtection="1">
      <alignment horizontal="center" vertical="center"/>
      <protection locked="0"/>
    </xf>
    <xf numFmtId="0" fontId="6" fillId="9" borderId="0" xfId="1" applyFont="1" applyFill="1" applyBorder="1" applyAlignment="1" applyProtection="1">
      <alignment horizontal="left" vertical="center" wrapText="1"/>
      <protection locked="0"/>
    </xf>
    <xf numFmtId="0" fontId="3" fillId="9" borderId="15" xfId="0" applyFont="1" applyFill="1" applyBorder="1" applyAlignment="1" applyProtection="1">
      <alignment horizontal="center" vertical="center"/>
      <protection locked="0"/>
    </xf>
    <xf numFmtId="0" fontId="3" fillId="9" borderId="24" xfId="0" applyFont="1" applyFill="1" applyBorder="1" applyAlignment="1" applyProtection="1">
      <alignment horizontal="center" vertical="center"/>
      <protection locked="0"/>
    </xf>
    <xf numFmtId="0" fontId="3" fillId="9" borderId="16" xfId="0" applyFont="1" applyFill="1" applyBorder="1" applyAlignment="1" applyProtection="1">
      <alignment horizontal="center" vertical="center"/>
      <protection locked="0"/>
    </xf>
    <xf numFmtId="0" fontId="2" fillId="9" borderId="4" xfId="0" applyFont="1" applyFill="1" applyBorder="1" applyAlignment="1" applyProtection="1">
      <alignment horizontal="center" vertical="center"/>
      <protection locked="0"/>
    </xf>
    <xf numFmtId="20" fontId="2" fillId="9" borderId="4" xfId="0" quotePrefix="1" applyNumberFormat="1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20" fontId="2" fillId="9" borderId="1" xfId="0" quotePrefix="1" applyNumberFormat="1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Border="1" applyAlignment="1" applyProtection="1">
      <alignment horizontal="left" vertical="center"/>
      <protection locked="0"/>
    </xf>
    <xf numFmtId="20" fontId="2" fillId="9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9" borderId="9" xfId="0" applyFont="1" applyFill="1" applyBorder="1" applyAlignment="1" applyProtection="1">
      <alignment horizontal="center" vertical="center"/>
      <protection locked="0"/>
    </xf>
    <xf numFmtId="0" fontId="3" fillId="9" borderId="17" xfId="0" applyFont="1" applyFill="1" applyBorder="1" applyAlignment="1" applyProtection="1">
      <alignment horizontal="center" vertical="center"/>
      <protection locked="0"/>
    </xf>
    <xf numFmtId="0" fontId="3" fillId="9" borderId="21" xfId="0" applyFont="1" applyFill="1" applyBorder="1" applyAlignment="1" applyProtection="1">
      <alignment horizontal="center" vertical="center"/>
      <protection locked="0"/>
    </xf>
    <xf numFmtId="0" fontId="5" fillId="9" borderId="18" xfId="0" applyFont="1" applyFill="1" applyBorder="1"/>
    <xf numFmtId="0" fontId="3" fillId="9" borderId="22" xfId="0" applyFont="1" applyFill="1" applyBorder="1" applyAlignment="1" applyProtection="1">
      <alignment horizontal="center" vertical="center"/>
      <protection locked="0"/>
    </xf>
    <xf numFmtId="0" fontId="5" fillId="9" borderId="19" xfId="0" applyFont="1" applyFill="1" applyBorder="1"/>
    <xf numFmtId="0" fontId="3" fillId="9" borderId="23" xfId="0" applyFont="1" applyFill="1" applyBorder="1" applyAlignment="1" applyProtection="1">
      <alignment horizontal="center" vertical="center"/>
      <protection locked="0"/>
    </xf>
    <xf numFmtId="0" fontId="5" fillId="9" borderId="20" xfId="0" applyFont="1" applyFill="1" applyBorder="1"/>
    <xf numFmtId="0" fontId="2" fillId="3" borderId="46" xfId="0" applyFont="1" applyFill="1" applyBorder="1" applyAlignment="1" applyProtection="1">
      <alignment horizontal="center" vertical="center"/>
      <protection locked="0"/>
    </xf>
    <xf numFmtId="20" fontId="2" fillId="3" borderId="46" xfId="0" quotePrefix="1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>
      <alignment vertical="center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13" fillId="4" borderId="24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left" vertical="top" wrapText="1"/>
      <protection locked="0"/>
    </xf>
    <xf numFmtId="0" fontId="4" fillId="2" borderId="0" xfId="1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6" fontId="2" fillId="2" borderId="4" xfId="0" applyNumberFormat="1" applyFont="1" applyFill="1" applyBorder="1" applyAlignment="1" applyProtection="1">
      <alignment horizontal="center" vertical="center"/>
      <protection locked="0"/>
    </xf>
    <xf numFmtId="2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20" fontId="2" fillId="2" borderId="33" xfId="0" quotePrefix="1" applyNumberFormat="1" applyFont="1" applyFill="1" applyBorder="1" applyAlignment="1" applyProtection="1">
      <alignment horizontal="center" vertical="center"/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20" fontId="0" fillId="2" borderId="0" xfId="0" applyNumberForma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16" fontId="2" fillId="2" borderId="46" xfId="0" applyNumberFormat="1" applyFont="1" applyFill="1" applyBorder="1" applyAlignment="1" applyProtection="1">
      <alignment horizontal="center" vertical="center"/>
      <protection locked="0"/>
    </xf>
    <xf numFmtId="20" fontId="2" fillId="2" borderId="46" xfId="0" applyNumberFormat="1" applyFont="1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Border="1" applyAlignment="1" applyProtection="1">
      <alignment horizontal="center" vertical="top" wrapText="1"/>
      <protection locked="0"/>
    </xf>
    <xf numFmtId="1" fontId="3" fillId="7" borderId="24" xfId="0" applyNumberFormat="1" applyFont="1" applyFill="1" applyBorder="1" applyAlignment="1" applyProtection="1">
      <alignment horizontal="center" vertical="center"/>
      <protection locked="0"/>
    </xf>
    <xf numFmtId="0" fontId="2" fillId="9" borderId="31" xfId="0" applyFont="1" applyFill="1" applyBorder="1" applyAlignment="1">
      <alignment vertical="center" wrapText="1"/>
    </xf>
    <xf numFmtId="0" fontId="2" fillId="9" borderId="49" xfId="0" applyFont="1" applyFill="1" applyBorder="1" applyAlignment="1">
      <alignment vertical="center" wrapText="1"/>
    </xf>
    <xf numFmtId="0" fontId="2" fillId="9" borderId="28" xfId="0" applyFont="1" applyFill="1" applyBorder="1" applyAlignment="1">
      <alignment vertical="center" wrapText="1"/>
    </xf>
    <xf numFmtId="1" fontId="3" fillId="9" borderId="24" xfId="0" applyNumberFormat="1" applyFont="1" applyFill="1" applyBorder="1" applyAlignment="1" applyProtection="1">
      <alignment horizontal="center" vertical="center"/>
      <protection locked="0"/>
    </xf>
    <xf numFmtId="0" fontId="13" fillId="6" borderId="24" xfId="0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13" fillId="6" borderId="26" xfId="0" applyFont="1" applyFill="1" applyBorder="1" applyAlignment="1" applyProtection="1">
      <alignment horizontal="center" vertical="center"/>
      <protection locked="0"/>
    </xf>
    <xf numFmtId="0" fontId="8" fillId="4" borderId="38" xfId="1" applyFont="1" applyFill="1" applyBorder="1" applyAlignment="1">
      <alignment horizontal="left" vertical="top" wrapText="1"/>
    </xf>
    <xf numFmtId="0" fontId="8" fillId="4" borderId="39" xfId="1" applyFont="1" applyFill="1" applyBorder="1" applyAlignment="1">
      <alignment horizontal="left" vertical="top" wrapText="1"/>
    </xf>
    <xf numFmtId="0" fontId="5" fillId="4" borderId="39" xfId="0" applyFont="1" applyFill="1" applyBorder="1" applyAlignment="1">
      <alignment vertical="center"/>
    </xf>
    <xf numFmtId="0" fontId="8" fillId="4" borderId="54" xfId="1" applyFont="1" applyFill="1" applyBorder="1" applyAlignment="1">
      <alignment horizontal="left" vertical="top" wrapText="1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16" fontId="2" fillId="2" borderId="33" xfId="0" applyNumberFormat="1" applyFont="1" applyFill="1" applyBorder="1" applyAlignment="1" applyProtection="1">
      <alignment horizontal="center" vertical="center"/>
      <protection locked="0"/>
    </xf>
    <xf numFmtId="16" fontId="2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horizontal="left"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1" fontId="3" fillId="7" borderId="0" xfId="0" applyNumberFormat="1" applyFont="1" applyFill="1" applyBorder="1" applyAlignment="1" applyProtection="1">
      <alignment horizontal="center" vertical="center"/>
      <protection locked="0"/>
    </xf>
    <xf numFmtId="0" fontId="4" fillId="7" borderId="0" xfId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Border="1" applyAlignment="1">
      <alignment vertical="center"/>
    </xf>
    <xf numFmtId="0" fontId="4" fillId="7" borderId="0" xfId="1" applyFont="1" applyFill="1" applyBorder="1" applyAlignment="1" applyProtection="1">
      <alignment horizontal="center" vertical="top" wrapText="1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5" fillId="7" borderId="39" xfId="0" applyFont="1" applyFill="1" applyBorder="1" applyAlignment="1">
      <alignment vertical="center"/>
    </xf>
    <xf numFmtId="0" fontId="2" fillId="7" borderId="23" xfId="0" applyFont="1" applyFill="1" applyBorder="1" applyAlignment="1" applyProtection="1">
      <alignment horizontal="center" vertical="center"/>
      <protection locked="0"/>
    </xf>
    <xf numFmtId="0" fontId="7" fillId="9" borderId="0" xfId="0" applyFont="1" applyFill="1" applyAlignment="1" applyProtection="1">
      <alignment horizontal="left" vertical="center"/>
      <protection locked="0"/>
    </xf>
    <xf numFmtId="0" fontId="13" fillId="9" borderId="0" xfId="0" applyFont="1" applyFill="1"/>
    <xf numFmtId="0" fontId="12" fillId="9" borderId="14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20" fontId="12" fillId="9" borderId="4" xfId="0" applyNumberFormat="1" applyFont="1" applyFill="1" applyBorder="1" applyAlignment="1">
      <alignment horizontal="center" vertical="center"/>
    </xf>
    <xf numFmtId="0" fontId="12" fillId="9" borderId="64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33" xfId="0" applyFont="1" applyFill="1" applyBorder="1" applyAlignment="1">
      <alignment horizontal="center" vertical="center"/>
    </xf>
    <xf numFmtId="20" fontId="12" fillId="9" borderId="33" xfId="0" applyNumberFormat="1" applyFont="1" applyFill="1" applyBorder="1" applyAlignment="1">
      <alignment horizontal="center" vertical="center"/>
    </xf>
    <xf numFmtId="0" fontId="12" fillId="9" borderId="34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9" borderId="66" xfId="0" applyFont="1" applyFill="1" applyBorder="1" applyAlignment="1">
      <alignment horizontal="center" vertical="center"/>
    </xf>
    <xf numFmtId="0" fontId="12" fillId="9" borderId="65" xfId="0" applyFont="1" applyFill="1" applyBorder="1" applyAlignment="1">
      <alignment horizontal="center" vertical="center"/>
    </xf>
    <xf numFmtId="0" fontId="2" fillId="9" borderId="6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1" fontId="3" fillId="3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Border="1" applyAlignment="1" applyProtection="1">
      <alignment horizontal="center" vertical="top" wrapText="1"/>
      <protection locked="0"/>
    </xf>
    <xf numFmtId="0" fontId="8" fillId="3" borderId="38" xfId="1" applyFont="1" applyFill="1" applyBorder="1" applyAlignment="1">
      <alignment horizontal="left" vertical="top" wrapText="1"/>
    </xf>
    <xf numFmtId="0" fontId="8" fillId="3" borderId="39" xfId="1" applyFont="1" applyFill="1" applyBorder="1" applyAlignment="1">
      <alignment horizontal="left" vertical="top" wrapText="1"/>
    </xf>
    <xf numFmtId="0" fontId="5" fillId="3" borderId="39" xfId="0" applyFont="1" applyFill="1" applyBorder="1" applyAlignment="1">
      <alignment vertical="center"/>
    </xf>
    <xf numFmtId="0" fontId="8" fillId="3" borderId="54" xfId="1" applyFont="1" applyFill="1" applyBorder="1" applyAlignment="1">
      <alignment horizontal="left" vertical="top" wrapText="1"/>
    </xf>
    <xf numFmtId="0" fontId="3" fillId="10" borderId="55" xfId="0" applyFont="1" applyFill="1" applyBorder="1" applyAlignment="1">
      <alignment vertical="center" wrapText="1"/>
    </xf>
    <xf numFmtId="0" fontId="2" fillId="10" borderId="44" xfId="0" applyFont="1" applyFill="1" applyBorder="1" applyAlignment="1" applyProtection="1">
      <alignment horizontal="center" vertical="center"/>
      <protection locked="0"/>
    </xf>
    <xf numFmtId="20" fontId="2" fillId="10" borderId="44" xfId="0" applyNumberFormat="1" applyFont="1" applyFill="1" applyBorder="1" applyAlignment="1" applyProtection="1">
      <alignment horizontal="center" vertical="center"/>
      <protection locked="0"/>
    </xf>
    <xf numFmtId="0" fontId="6" fillId="10" borderId="44" xfId="1" applyFont="1" applyFill="1" applyBorder="1" applyAlignment="1" applyProtection="1">
      <alignment horizontal="center" vertical="center" wrapText="1"/>
      <protection locked="0"/>
    </xf>
    <xf numFmtId="0" fontId="2" fillId="10" borderId="56" xfId="0" applyFont="1" applyFill="1" applyBorder="1" applyAlignment="1" applyProtection="1">
      <alignment horizontal="center" vertical="center"/>
      <protection locked="0"/>
    </xf>
    <xf numFmtId="0" fontId="3" fillId="10" borderId="57" xfId="0" applyFont="1" applyFill="1" applyBorder="1" applyAlignment="1">
      <alignment vertical="center" wrapText="1"/>
    </xf>
    <xf numFmtId="0" fontId="2" fillId="10" borderId="58" xfId="0" applyFont="1" applyFill="1" applyBorder="1" applyAlignment="1" applyProtection="1">
      <alignment horizontal="center" vertical="center"/>
      <protection locked="0"/>
    </xf>
    <xf numFmtId="20" fontId="2" fillId="10" borderId="58" xfId="0" applyNumberFormat="1" applyFont="1" applyFill="1" applyBorder="1" applyAlignment="1" applyProtection="1">
      <alignment horizontal="center" vertical="center"/>
      <protection locked="0"/>
    </xf>
    <xf numFmtId="0" fontId="6" fillId="10" borderId="58" xfId="1" applyFont="1" applyFill="1" applyBorder="1" applyAlignment="1" applyProtection="1">
      <alignment horizontal="center" vertical="center" wrapText="1"/>
      <protection locked="0"/>
    </xf>
    <xf numFmtId="0" fontId="2" fillId="10" borderId="59" xfId="0" applyFont="1" applyFill="1" applyBorder="1" applyAlignment="1" applyProtection="1">
      <alignment horizontal="center" vertical="center"/>
      <protection locked="0"/>
    </xf>
    <xf numFmtId="0" fontId="2" fillId="11" borderId="0" xfId="0" applyFont="1" applyFill="1" applyAlignment="1" applyProtection="1">
      <alignment horizontal="center" vertical="center"/>
      <protection locked="0"/>
    </xf>
    <xf numFmtId="0" fontId="3" fillId="11" borderId="0" xfId="0" applyFont="1" applyFill="1" applyAlignment="1" applyProtection="1">
      <alignment vertical="center"/>
      <protection locked="0"/>
    </xf>
    <xf numFmtId="0" fontId="3" fillId="11" borderId="0" xfId="0" applyFont="1" applyFill="1" applyAlignment="1" applyProtection="1">
      <alignment horizontal="left" vertical="center"/>
      <protection locked="0"/>
    </xf>
    <xf numFmtId="0" fontId="0" fillId="11" borderId="0" xfId="0" applyFill="1" applyAlignment="1" applyProtection="1">
      <alignment vertical="center"/>
      <protection locked="0"/>
    </xf>
    <xf numFmtId="0" fontId="2" fillId="11" borderId="0" xfId="0" applyFont="1" applyFill="1" applyAlignment="1" applyProtection="1">
      <alignment vertical="center"/>
      <protection locked="0"/>
    </xf>
    <xf numFmtId="1" fontId="3" fillId="11" borderId="0" xfId="0" applyNumberFormat="1" applyFont="1" applyFill="1" applyBorder="1" applyAlignment="1" applyProtection="1">
      <alignment horizontal="center" vertical="center"/>
      <protection locked="0"/>
    </xf>
    <xf numFmtId="0" fontId="4" fillId="11" borderId="0" xfId="1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5" fillId="11" borderId="0" xfId="0" applyFont="1" applyFill="1" applyBorder="1" applyAlignment="1">
      <alignment vertical="center"/>
    </xf>
    <xf numFmtId="0" fontId="4" fillId="11" borderId="0" xfId="1" applyFont="1" applyFill="1" applyBorder="1" applyAlignment="1" applyProtection="1">
      <alignment horizontal="center" vertical="top" wrapText="1"/>
      <protection locked="0"/>
    </xf>
    <xf numFmtId="0" fontId="3" fillId="11" borderId="55" xfId="0" applyFont="1" applyFill="1" applyBorder="1" applyAlignment="1">
      <alignment vertical="center" wrapText="1"/>
    </xf>
    <xf numFmtId="0" fontId="2" fillId="11" borderId="44" xfId="0" applyFont="1" applyFill="1" applyBorder="1" applyAlignment="1" applyProtection="1">
      <alignment horizontal="center" vertical="center"/>
      <protection locked="0"/>
    </xf>
    <xf numFmtId="20" fontId="2" fillId="11" borderId="44" xfId="0" applyNumberFormat="1" applyFont="1" applyFill="1" applyBorder="1" applyAlignment="1" applyProtection="1">
      <alignment horizontal="center" vertical="center"/>
      <protection locked="0"/>
    </xf>
    <xf numFmtId="0" fontId="6" fillId="11" borderId="44" xfId="1" applyFont="1" applyFill="1" applyBorder="1" applyAlignment="1" applyProtection="1">
      <alignment horizontal="center" vertical="center" wrapText="1"/>
      <protection locked="0"/>
    </xf>
    <xf numFmtId="0" fontId="2" fillId="11" borderId="56" xfId="0" applyFont="1" applyFill="1" applyBorder="1" applyAlignment="1" applyProtection="1">
      <alignment horizontal="center" vertical="center"/>
      <protection locked="0"/>
    </xf>
    <xf numFmtId="0" fontId="3" fillId="11" borderId="57" xfId="0" applyFont="1" applyFill="1" applyBorder="1" applyAlignment="1">
      <alignment vertical="center" wrapText="1"/>
    </xf>
    <xf numFmtId="0" fontId="2" fillId="11" borderId="58" xfId="0" applyFont="1" applyFill="1" applyBorder="1" applyAlignment="1" applyProtection="1">
      <alignment horizontal="center" vertical="center"/>
      <protection locked="0"/>
    </xf>
    <xf numFmtId="20" fontId="2" fillId="11" borderId="58" xfId="0" applyNumberFormat="1" applyFont="1" applyFill="1" applyBorder="1" applyAlignment="1" applyProtection="1">
      <alignment horizontal="center" vertical="center"/>
      <protection locked="0"/>
    </xf>
    <xf numFmtId="0" fontId="6" fillId="11" borderId="58" xfId="1" applyFont="1" applyFill="1" applyBorder="1" applyAlignment="1" applyProtection="1">
      <alignment horizontal="center" vertical="center" wrapText="1"/>
      <protection locked="0"/>
    </xf>
    <xf numFmtId="0" fontId="2" fillId="11" borderId="59" xfId="0" applyFont="1" applyFill="1" applyBorder="1" applyAlignment="1" applyProtection="1">
      <alignment horizontal="center" vertical="center"/>
      <protection locked="0"/>
    </xf>
    <xf numFmtId="0" fontId="2" fillId="11" borderId="5" xfId="0" applyFont="1" applyFill="1" applyBorder="1" applyAlignment="1" applyProtection="1">
      <alignment horizontal="left" vertical="center"/>
    </xf>
    <xf numFmtId="0" fontId="2" fillId="11" borderId="6" xfId="0" applyFont="1" applyFill="1" applyBorder="1" applyAlignment="1" applyProtection="1">
      <alignment horizontal="left" vertical="center"/>
    </xf>
    <xf numFmtId="0" fontId="2" fillId="11" borderId="7" xfId="0" applyFont="1" applyFill="1" applyBorder="1" applyAlignment="1" applyProtection="1">
      <alignment horizontal="left" vertical="center"/>
    </xf>
    <xf numFmtId="0" fontId="3" fillId="11" borderId="9" xfId="0" applyFont="1" applyFill="1" applyBorder="1" applyAlignment="1" applyProtection="1">
      <alignment horizontal="center" vertical="center"/>
      <protection locked="0"/>
    </xf>
    <xf numFmtId="0" fontId="3" fillId="11" borderId="17" xfId="0" applyFont="1" applyFill="1" applyBorder="1" applyAlignment="1" applyProtection="1">
      <alignment horizontal="center" vertical="center"/>
      <protection locked="0"/>
    </xf>
    <xf numFmtId="0" fontId="2" fillId="11" borderId="21" xfId="0" applyFont="1" applyFill="1" applyBorder="1" applyAlignment="1" applyProtection="1">
      <alignment horizontal="center" vertical="center"/>
      <protection locked="0"/>
    </xf>
    <xf numFmtId="20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7" borderId="24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6" borderId="24" xfId="0" applyFont="1" applyFill="1" applyBorder="1" applyAlignment="1" applyProtection="1">
      <alignment horizontal="center" vertical="center"/>
      <protection locked="0"/>
    </xf>
    <xf numFmtId="0" fontId="3" fillId="6" borderId="26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3" fillId="9" borderId="24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7" borderId="46" xfId="0" applyFont="1" applyFill="1" applyBorder="1" applyAlignment="1" applyProtection="1">
      <alignment horizontal="center" vertical="center"/>
      <protection locked="0"/>
    </xf>
    <xf numFmtId="20" fontId="2" fillId="7" borderId="46" xfId="0" quotePrefix="1" applyNumberFormat="1" applyFont="1" applyFill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6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3" fillId="12" borderId="55" xfId="0" applyFont="1" applyFill="1" applyBorder="1" applyAlignment="1">
      <alignment vertical="center" wrapText="1"/>
    </xf>
    <xf numFmtId="0" fontId="2" fillId="12" borderId="44" xfId="0" applyFont="1" applyFill="1" applyBorder="1" applyAlignment="1" applyProtection="1">
      <alignment horizontal="center" vertical="center"/>
      <protection locked="0"/>
    </xf>
    <xf numFmtId="20" fontId="2" fillId="12" borderId="44" xfId="0" applyNumberFormat="1" applyFont="1" applyFill="1" applyBorder="1" applyAlignment="1" applyProtection="1">
      <alignment horizontal="center" vertical="center"/>
      <protection locked="0"/>
    </xf>
    <xf numFmtId="0" fontId="6" fillId="12" borderId="44" xfId="1" applyFont="1" applyFill="1" applyBorder="1" applyAlignment="1" applyProtection="1">
      <alignment horizontal="center" vertical="center" wrapText="1"/>
      <protection locked="0"/>
    </xf>
    <xf numFmtId="0" fontId="2" fillId="12" borderId="56" xfId="0" applyFont="1" applyFill="1" applyBorder="1" applyAlignment="1" applyProtection="1">
      <alignment horizontal="center" vertical="center"/>
      <protection locked="0"/>
    </xf>
    <xf numFmtId="0" fontId="3" fillId="12" borderId="57" xfId="0" applyFont="1" applyFill="1" applyBorder="1" applyAlignment="1">
      <alignment vertical="center" wrapText="1"/>
    </xf>
    <xf numFmtId="0" fontId="2" fillId="12" borderId="58" xfId="0" applyFont="1" applyFill="1" applyBorder="1" applyAlignment="1" applyProtection="1">
      <alignment horizontal="center" vertical="center"/>
      <protection locked="0"/>
    </xf>
    <xf numFmtId="20" fontId="2" fillId="12" borderId="58" xfId="0" applyNumberFormat="1" applyFont="1" applyFill="1" applyBorder="1" applyAlignment="1" applyProtection="1">
      <alignment horizontal="center" vertical="center"/>
      <protection locked="0"/>
    </xf>
    <xf numFmtId="0" fontId="6" fillId="12" borderId="58" xfId="1" applyFont="1" applyFill="1" applyBorder="1" applyAlignment="1" applyProtection="1">
      <alignment horizontal="center" vertical="center" wrapText="1"/>
      <protection locked="0"/>
    </xf>
    <xf numFmtId="0" fontId="2" fillId="12" borderId="59" xfId="0" applyFont="1" applyFill="1" applyBorder="1" applyAlignment="1" applyProtection="1">
      <alignment horizontal="center" vertical="center"/>
      <protection locked="0"/>
    </xf>
    <xf numFmtId="0" fontId="3" fillId="12" borderId="15" xfId="0" applyFont="1" applyFill="1" applyBorder="1" applyAlignment="1" applyProtection="1">
      <alignment horizontal="center" vertical="center"/>
      <protection locked="0"/>
    </xf>
    <xf numFmtId="0" fontId="3" fillId="12" borderId="24" xfId="0" applyFont="1" applyFill="1" applyBorder="1" applyAlignment="1" applyProtection="1">
      <alignment horizontal="center" vertical="center"/>
      <protection locked="0"/>
    </xf>
    <xf numFmtId="0" fontId="13" fillId="12" borderId="24" xfId="0" applyFont="1" applyFill="1" applyBorder="1" applyAlignment="1" applyProtection="1">
      <alignment horizontal="center" vertical="center"/>
      <protection locked="0"/>
    </xf>
    <xf numFmtId="0" fontId="1" fillId="12" borderId="24" xfId="0" applyFont="1" applyFill="1" applyBorder="1" applyAlignment="1" applyProtection="1">
      <alignment horizontal="center" vertical="center"/>
      <protection locked="0"/>
    </xf>
    <xf numFmtId="0" fontId="3" fillId="12" borderId="25" xfId="0" applyFont="1" applyFill="1" applyBorder="1" applyAlignment="1" applyProtection="1">
      <alignment horizontal="center" vertical="center"/>
      <protection locked="0"/>
    </xf>
    <xf numFmtId="0" fontId="3" fillId="12" borderId="26" xfId="0" applyFont="1" applyFill="1" applyBorder="1" applyAlignment="1" applyProtection="1">
      <alignment horizontal="center" vertical="center"/>
      <protection locked="0"/>
    </xf>
    <xf numFmtId="0" fontId="13" fillId="12" borderId="26" xfId="0" applyFont="1" applyFill="1" applyBorder="1" applyAlignment="1" applyProtection="1">
      <alignment horizontal="center" vertical="center"/>
      <protection locked="0"/>
    </xf>
    <xf numFmtId="20" fontId="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20" fontId="12" fillId="4" borderId="0" xfId="0" quotePrefix="1" applyNumberFormat="1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20" fontId="12" fillId="4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8" fillId="4" borderId="0" xfId="1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vertical="center"/>
      <protection locked="0"/>
    </xf>
    <xf numFmtId="0" fontId="3" fillId="12" borderId="9" xfId="0" applyFont="1" applyFill="1" applyBorder="1" applyAlignment="1" applyProtection="1">
      <alignment horizontal="center" vertical="center"/>
      <protection locked="0"/>
    </xf>
    <xf numFmtId="0" fontId="3" fillId="12" borderId="17" xfId="0" applyFont="1" applyFill="1" applyBorder="1" applyAlignment="1" applyProtection="1">
      <alignment horizontal="center" vertical="center"/>
      <protection locked="0"/>
    </xf>
    <xf numFmtId="0" fontId="2" fillId="12" borderId="0" xfId="0" applyFont="1" applyFill="1" applyAlignment="1" applyProtection="1">
      <alignment vertical="center"/>
      <protection locked="0"/>
    </xf>
    <xf numFmtId="0" fontId="2" fillId="12" borderId="21" xfId="0" applyFont="1" applyFill="1" applyBorder="1" applyAlignment="1" applyProtection="1">
      <alignment horizontal="center" vertical="center"/>
      <protection locked="0"/>
    </xf>
    <xf numFmtId="0" fontId="2" fillId="12" borderId="22" xfId="0" applyFont="1" applyFill="1" applyBorder="1" applyAlignment="1" applyProtection="1">
      <alignment horizontal="center" vertical="center"/>
      <protection locked="0"/>
    </xf>
    <xf numFmtId="0" fontId="12" fillId="12" borderId="22" xfId="0" applyFont="1" applyFill="1" applyBorder="1" applyAlignment="1" applyProtection="1">
      <alignment horizontal="center" vertical="center"/>
      <protection locked="0"/>
    </xf>
    <xf numFmtId="0" fontId="12" fillId="12" borderId="61" xfId="0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Alignment="1" applyProtection="1">
      <alignment vertical="center"/>
      <protection locked="0"/>
    </xf>
    <xf numFmtId="0" fontId="12" fillId="12" borderId="23" xfId="0" applyFont="1" applyFill="1" applyBorder="1" applyAlignment="1" applyProtection="1">
      <alignment horizontal="center" vertical="center"/>
      <protection locked="0"/>
    </xf>
    <xf numFmtId="0" fontId="12" fillId="12" borderId="62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3" fillId="13" borderId="25" xfId="0" applyFont="1" applyFill="1" applyBorder="1" applyAlignment="1" applyProtection="1">
      <alignment horizontal="center" vertical="center"/>
      <protection locked="0"/>
    </xf>
    <xf numFmtId="0" fontId="3" fillId="13" borderId="9" xfId="0" applyFont="1" applyFill="1" applyBorder="1" applyAlignment="1" applyProtection="1">
      <alignment horizontal="center" vertical="center"/>
      <protection locked="0"/>
    </xf>
    <xf numFmtId="0" fontId="3" fillId="13" borderId="17" xfId="0" applyFont="1" applyFill="1" applyBorder="1" applyAlignment="1" applyProtection="1">
      <alignment horizontal="center" vertical="center"/>
      <protection locked="0"/>
    </xf>
    <xf numFmtId="0" fontId="2" fillId="13" borderId="21" xfId="0" applyFont="1" applyFill="1" applyBorder="1" applyAlignment="1" applyProtection="1">
      <alignment horizontal="center" vertical="center"/>
      <protection locked="0"/>
    </xf>
    <xf numFmtId="0" fontId="2" fillId="13" borderId="0" xfId="0" applyFont="1" applyFill="1" applyAlignment="1" applyProtection="1">
      <alignment vertical="center"/>
      <protection locked="0"/>
    </xf>
    <xf numFmtId="0" fontId="2" fillId="13" borderId="22" xfId="0" applyFont="1" applyFill="1" applyBorder="1" applyAlignment="1" applyProtection="1">
      <alignment horizontal="center" vertical="center"/>
      <protection locked="0"/>
    </xf>
    <xf numFmtId="0" fontId="12" fillId="13" borderId="22" xfId="0" applyFont="1" applyFill="1" applyBorder="1" applyAlignment="1" applyProtection="1">
      <alignment horizontal="center" vertical="center"/>
      <protection locked="0"/>
    </xf>
    <xf numFmtId="0" fontId="12" fillId="13" borderId="61" xfId="0" applyFont="1" applyFill="1" applyBorder="1" applyAlignment="1" applyProtection="1">
      <alignment horizontal="center" vertical="center"/>
      <protection locked="0"/>
    </xf>
    <xf numFmtId="0" fontId="12" fillId="13" borderId="0" xfId="0" applyFont="1" applyFill="1" applyAlignment="1" applyProtection="1">
      <alignment vertical="center"/>
      <protection locked="0"/>
    </xf>
    <xf numFmtId="0" fontId="12" fillId="13" borderId="23" xfId="0" applyFont="1" applyFill="1" applyBorder="1" applyAlignment="1" applyProtection="1">
      <alignment horizontal="center" vertical="center"/>
      <protection locked="0"/>
    </xf>
    <xf numFmtId="0" fontId="12" fillId="13" borderId="6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 vertical="center"/>
    </xf>
    <xf numFmtId="20" fontId="12" fillId="2" borderId="0" xfId="0" applyNumberFormat="1" applyFont="1" applyFill="1" applyBorder="1" applyAlignment="1">
      <alignment horizontal="center" vertical="center"/>
    </xf>
    <xf numFmtId="0" fontId="3" fillId="14" borderId="15" xfId="0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>
      <alignment horizontal="left" vertical="top" wrapText="1"/>
    </xf>
    <xf numFmtId="0" fontId="15" fillId="2" borderId="0" xfId="0" applyFont="1" applyFill="1"/>
    <xf numFmtId="0" fontId="0" fillId="9" borderId="61" xfId="0" applyFill="1" applyBorder="1"/>
    <xf numFmtId="0" fontId="0" fillId="9" borderId="62" xfId="0" applyFill="1" applyBorder="1"/>
    <xf numFmtId="0" fontId="0" fillId="9" borderId="9" xfId="0" applyFill="1" applyBorder="1"/>
    <xf numFmtId="0" fontId="13" fillId="9" borderId="17" xfId="0" applyFont="1" applyFill="1" applyBorder="1" applyAlignment="1">
      <alignment horizontal="center" vertical="center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3" fillId="9" borderId="24" xfId="0" applyFont="1" applyFill="1" applyBorder="1" applyAlignment="1" applyProtection="1">
      <alignment horizontal="center" vertical="center"/>
      <protection locked="0"/>
    </xf>
    <xf numFmtId="0" fontId="2" fillId="9" borderId="66" xfId="0" applyFont="1" applyFill="1" applyBorder="1" applyAlignment="1" applyProtection="1">
      <alignment horizontal="center" vertical="center"/>
      <protection locked="0"/>
    </xf>
    <xf numFmtId="1" fontId="3" fillId="9" borderId="0" xfId="0" applyNumberFormat="1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Alignment="1" applyProtection="1">
      <alignment vertical="center"/>
      <protection locked="0"/>
    </xf>
    <xf numFmtId="0" fontId="3" fillId="9" borderId="0" xfId="0" applyFont="1" applyFill="1" applyAlignment="1" applyProtection="1">
      <alignment horizontal="left" vertical="center"/>
      <protection locked="0"/>
    </xf>
    <xf numFmtId="0" fontId="3" fillId="9" borderId="25" xfId="0" applyFont="1" applyFill="1" applyBorder="1" applyAlignment="1" applyProtection="1">
      <alignment horizontal="center" vertical="center"/>
      <protection locked="0"/>
    </xf>
    <xf numFmtId="0" fontId="3" fillId="9" borderId="26" xfId="0" applyFont="1" applyFill="1" applyBorder="1" applyAlignment="1" applyProtection="1">
      <alignment horizontal="center" vertical="center"/>
      <protection locked="0"/>
    </xf>
    <xf numFmtId="1" fontId="3" fillId="9" borderId="26" xfId="0" applyNumberFormat="1" applyFont="1" applyFill="1" applyBorder="1" applyAlignment="1" applyProtection="1">
      <alignment horizontal="center" vertical="center"/>
      <protection locked="0"/>
    </xf>
    <xf numFmtId="0" fontId="3" fillId="9" borderId="27" xfId="0" applyFont="1" applyFill="1" applyBorder="1" applyAlignment="1" applyProtection="1">
      <alignment horizontal="center" vertical="center"/>
      <protection locked="0"/>
    </xf>
    <xf numFmtId="0" fontId="4" fillId="9" borderId="0" xfId="1" applyFont="1" applyFill="1" applyBorder="1" applyAlignment="1" applyProtection="1">
      <alignment horizontal="left" vertical="top" wrapText="1"/>
      <protection locked="0"/>
    </xf>
    <xf numFmtId="0" fontId="5" fillId="9" borderId="0" xfId="0" applyFont="1" applyFill="1" applyBorder="1" applyAlignment="1">
      <alignment vertical="center"/>
    </xf>
    <xf numFmtId="0" fontId="4" fillId="9" borderId="0" xfId="1" applyFont="1" applyFill="1" applyBorder="1" applyAlignment="1" applyProtection="1">
      <alignment horizontal="center" vertical="top" wrapText="1"/>
      <protection locked="0"/>
    </xf>
    <xf numFmtId="0" fontId="8" fillId="9" borderId="38" xfId="1" applyFont="1" applyFill="1" applyBorder="1" applyAlignment="1">
      <alignment horizontal="left" vertical="top" wrapText="1"/>
    </xf>
    <xf numFmtId="0" fontId="8" fillId="9" borderId="39" xfId="1" applyFont="1" applyFill="1" applyBorder="1" applyAlignment="1">
      <alignment horizontal="left" vertical="top" wrapText="1"/>
    </xf>
    <xf numFmtId="0" fontId="2" fillId="7" borderId="28" xfId="0" applyFont="1" applyFill="1" applyBorder="1" applyAlignment="1">
      <alignment vertical="center" wrapText="1"/>
    </xf>
    <xf numFmtId="0" fontId="2" fillId="7" borderId="31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vertical="center" wrapText="1"/>
    </xf>
    <xf numFmtId="0" fontId="17" fillId="2" borderId="0" xfId="0" applyFont="1" applyFill="1"/>
    <xf numFmtId="0" fontId="17" fillId="2" borderId="0" xfId="0" applyFont="1" applyFill="1" applyAlignment="1" applyProtection="1">
      <alignment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16" fontId="2" fillId="7" borderId="46" xfId="0" applyNumberFormat="1" applyFont="1" applyFill="1" applyBorder="1" applyAlignment="1" applyProtection="1">
      <alignment horizontal="center" vertical="center"/>
      <protection locked="0"/>
    </xf>
    <xf numFmtId="20" fontId="12" fillId="7" borderId="46" xfId="0" quotePrefix="1" applyNumberFormat="1" applyFont="1" applyFill="1" applyBorder="1" applyAlignment="1" applyProtection="1">
      <alignment horizontal="center" vertical="center"/>
      <protection locked="0"/>
    </xf>
    <xf numFmtId="0" fontId="12" fillId="7" borderId="46" xfId="0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horizontal="center" vertical="center" wrapText="1"/>
    </xf>
    <xf numFmtId="0" fontId="21" fillId="9" borderId="0" xfId="0" applyFont="1" applyFill="1"/>
    <xf numFmtId="0" fontId="0" fillId="9" borderId="60" xfId="0" applyFill="1" applyBorder="1"/>
    <xf numFmtId="0" fontId="13" fillId="9" borderId="56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20" fontId="12" fillId="9" borderId="0" xfId="0" applyNumberFormat="1" applyFont="1" applyFill="1" applyBorder="1" applyAlignment="1">
      <alignment horizontal="center" vertical="center"/>
    </xf>
    <xf numFmtId="0" fontId="19" fillId="15" borderId="0" xfId="0" applyFont="1" applyFill="1"/>
    <xf numFmtId="0" fontId="2" fillId="9" borderId="66" xfId="0" applyFont="1" applyFill="1" applyBorder="1" applyAlignment="1" applyProtection="1">
      <alignment horizontal="center" vertical="center"/>
      <protection locked="0"/>
    </xf>
    <xf numFmtId="0" fontId="2" fillId="7" borderId="66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8" fillId="11" borderId="38" xfId="1" applyFont="1" applyFill="1" applyBorder="1" applyAlignment="1">
      <alignment horizontal="left" vertical="center" wrapText="1"/>
    </xf>
    <xf numFmtId="0" fontId="8" fillId="11" borderId="39" xfId="1" applyFont="1" applyFill="1" applyBorder="1" applyAlignment="1">
      <alignment horizontal="left" vertical="center" wrapText="1"/>
    </xf>
    <xf numFmtId="0" fontId="3" fillId="11" borderId="76" xfId="0" applyFont="1" applyFill="1" applyBorder="1" applyAlignment="1" applyProtection="1">
      <alignment horizontal="center" vertical="center"/>
      <protection locked="0"/>
    </xf>
    <xf numFmtId="0" fontId="3" fillId="11" borderId="77" xfId="0" applyFont="1" applyFill="1" applyBorder="1" applyAlignment="1" applyProtection="1">
      <alignment horizontal="center" vertical="center"/>
      <protection locked="0"/>
    </xf>
    <xf numFmtId="0" fontId="13" fillId="11" borderId="77" xfId="0" applyFont="1" applyFill="1" applyBorder="1" applyAlignment="1" applyProtection="1">
      <alignment horizontal="center" vertical="center"/>
      <protection locked="0"/>
    </xf>
    <xf numFmtId="0" fontId="13" fillId="11" borderId="8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7" fillId="14" borderId="0" xfId="0" applyFont="1" applyFill="1" applyAlignment="1" applyProtection="1">
      <alignment horizontal="left" vertical="center"/>
      <protection locked="0"/>
    </xf>
    <xf numFmtId="0" fontId="0" fillId="14" borderId="0" xfId="0" applyFill="1"/>
    <xf numFmtId="0" fontId="3" fillId="14" borderId="55" xfId="0" applyFont="1" applyFill="1" applyBorder="1" applyAlignment="1">
      <alignment vertical="center" wrapText="1"/>
    </xf>
    <xf numFmtId="0" fontId="2" fillId="14" borderId="44" xfId="0" applyFont="1" applyFill="1" applyBorder="1" applyAlignment="1" applyProtection="1">
      <alignment horizontal="center" vertical="center"/>
      <protection locked="0"/>
    </xf>
    <xf numFmtId="20" fontId="2" fillId="14" borderId="44" xfId="0" applyNumberFormat="1" applyFont="1" applyFill="1" applyBorder="1" applyAlignment="1" applyProtection="1">
      <alignment horizontal="center" vertical="center"/>
      <protection locked="0"/>
    </xf>
    <xf numFmtId="0" fontId="6" fillId="14" borderId="44" xfId="1" applyFont="1" applyFill="1" applyBorder="1" applyAlignment="1" applyProtection="1">
      <alignment horizontal="center" vertical="center" wrapText="1"/>
      <protection locked="0"/>
    </xf>
    <xf numFmtId="0" fontId="2" fillId="14" borderId="56" xfId="0" applyFont="1" applyFill="1" applyBorder="1" applyAlignment="1" applyProtection="1">
      <alignment horizontal="center" vertical="center"/>
      <protection locked="0"/>
    </xf>
    <xf numFmtId="0" fontId="3" fillId="14" borderId="57" xfId="0" applyFont="1" applyFill="1" applyBorder="1" applyAlignment="1">
      <alignment vertical="center" wrapText="1"/>
    </xf>
    <xf numFmtId="0" fontId="2" fillId="14" borderId="58" xfId="0" applyFont="1" applyFill="1" applyBorder="1" applyAlignment="1" applyProtection="1">
      <alignment horizontal="center" vertical="center"/>
      <protection locked="0"/>
    </xf>
    <xf numFmtId="20" fontId="2" fillId="14" borderId="58" xfId="0" applyNumberFormat="1" applyFont="1" applyFill="1" applyBorder="1" applyAlignment="1" applyProtection="1">
      <alignment horizontal="center" vertical="center"/>
      <protection locked="0"/>
    </xf>
    <xf numFmtId="0" fontId="6" fillId="14" borderId="58" xfId="1" applyFont="1" applyFill="1" applyBorder="1" applyAlignment="1" applyProtection="1">
      <alignment horizontal="center" vertical="center" wrapText="1"/>
      <protection locked="0"/>
    </xf>
    <xf numFmtId="0" fontId="2" fillId="14" borderId="59" xfId="0" applyFont="1" applyFill="1" applyBorder="1" applyAlignment="1" applyProtection="1">
      <alignment horizontal="center" vertical="center"/>
      <protection locked="0"/>
    </xf>
    <xf numFmtId="0" fontId="13" fillId="14" borderId="0" xfId="0" applyFont="1" applyFill="1"/>
    <xf numFmtId="0" fontId="12" fillId="14" borderId="14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20" fontId="12" fillId="14" borderId="4" xfId="0" applyNumberFormat="1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/>
    </xf>
    <xf numFmtId="0" fontId="12" fillId="14" borderId="33" xfId="0" applyFont="1" applyFill="1" applyBorder="1" applyAlignment="1">
      <alignment horizontal="center" vertical="center"/>
    </xf>
    <xf numFmtId="20" fontId="12" fillId="14" borderId="33" xfId="0" applyNumberFormat="1" applyFont="1" applyFill="1" applyBorder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3" fillId="14" borderId="25" xfId="0" applyFont="1" applyFill="1" applyBorder="1" applyAlignment="1" applyProtection="1">
      <alignment horizontal="center" vertical="center"/>
      <protection locked="0"/>
    </xf>
    <xf numFmtId="0" fontId="3" fillId="14" borderId="27" xfId="0" applyFont="1" applyFill="1" applyBorder="1" applyAlignment="1" applyProtection="1">
      <alignment horizontal="center" vertical="center"/>
      <protection locked="0"/>
    </xf>
    <xf numFmtId="0" fontId="12" fillId="14" borderId="83" xfId="0" applyFont="1" applyFill="1" applyBorder="1" applyAlignment="1">
      <alignment horizontal="center" vertical="center"/>
    </xf>
    <xf numFmtId="0" fontId="12" fillId="14" borderId="84" xfId="0" applyFont="1" applyFill="1" applyBorder="1" applyAlignment="1">
      <alignment horizontal="center" vertical="center"/>
    </xf>
    <xf numFmtId="20" fontId="12" fillId="14" borderId="84" xfId="0" applyNumberFormat="1" applyFont="1" applyFill="1" applyBorder="1" applyAlignment="1">
      <alignment horizontal="center" vertical="center"/>
    </xf>
    <xf numFmtId="0" fontId="12" fillId="14" borderId="0" xfId="0" applyFont="1" applyFill="1" applyBorder="1" applyAlignment="1">
      <alignment horizontal="center" vertical="center"/>
    </xf>
    <xf numFmtId="20" fontId="12" fillId="14" borderId="0" xfId="0" applyNumberFormat="1" applyFont="1" applyFill="1" applyBorder="1" applyAlignment="1">
      <alignment horizontal="center" vertical="center"/>
    </xf>
    <xf numFmtId="0" fontId="12" fillId="14" borderId="65" xfId="0" applyFont="1" applyFill="1" applyBorder="1" applyAlignment="1">
      <alignment horizontal="center" vertical="center"/>
    </xf>
    <xf numFmtId="0" fontId="12" fillId="14" borderId="66" xfId="0" applyFont="1" applyFill="1" applyBorder="1" applyAlignment="1">
      <alignment horizontal="center" vertical="center"/>
    </xf>
    <xf numFmtId="20" fontId="12" fillId="14" borderId="66" xfId="0" applyNumberFormat="1" applyFont="1" applyFill="1" applyBorder="1" applyAlignment="1">
      <alignment horizontal="center" vertical="center"/>
    </xf>
    <xf numFmtId="0" fontId="0" fillId="14" borderId="60" xfId="0" applyFill="1" applyBorder="1"/>
    <xf numFmtId="0" fontId="13" fillId="14" borderId="56" xfId="0" applyFont="1" applyFill="1" applyBorder="1" applyAlignment="1">
      <alignment horizontal="center" vertical="center"/>
    </xf>
    <xf numFmtId="0" fontId="13" fillId="14" borderId="91" xfId="0" applyFont="1" applyFill="1" applyBorder="1" applyAlignment="1">
      <alignment horizontal="center" vertical="center"/>
    </xf>
    <xf numFmtId="0" fontId="0" fillId="14" borderId="91" xfId="0" applyFill="1" applyBorder="1"/>
    <xf numFmtId="0" fontId="13" fillId="14" borderId="92" xfId="0" applyFont="1" applyFill="1" applyBorder="1" applyAlignment="1">
      <alignment horizontal="center" vertical="center"/>
    </xf>
    <xf numFmtId="0" fontId="0" fillId="14" borderId="92" xfId="0" applyFill="1" applyBorder="1"/>
    <xf numFmtId="0" fontId="13" fillId="14" borderId="93" xfId="0" applyFont="1" applyFill="1" applyBorder="1" applyAlignment="1">
      <alignment horizontal="center" vertical="center"/>
    </xf>
    <xf numFmtId="0" fontId="0" fillId="14" borderId="93" xfId="0" applyFill="1" applyBorder="1"/>
    <xf numFmtId="0" fontId="2" fillId="3" borderId="86" xfId="0" applyFont="1" applyFill="1" applyBorder="1" applyAlignment="1" applyProtection="1">
      <alignment horizontal="center" vertical="center"/>
      <protection locked="0"/>
    </xf>
    <xf numFmtId="20" fontId="2" fillId="3" borderId="82" xfId="0" quotePrefix="1" applyNumberFormat="1" applyFont="1" applyFill="1" applyBorder="1" applyAlignment="1" applyProtection="1">
      <alignment horizontal="center" vertical="center"/>
      <protection locked="0"/>
    </xf>
    <xf numFmtId="0" fontId="2" fillId="3" borderId="82" xfId="0" applyFont="1" applyFill="1" applyBorder="1" applyAlignment="1" applyProtection="1">
      <alignment horizontal="center" vertical="center"/>
      <protection locked="0"/>
    </xf>
    <xf numFmtId="0" fontId="2" fillId="3" borderId="65" xfId="0" applyFont="1" applyFill="1" applyBorder="1" applyAlignment="1" applyProtection="1">
      <alignment horizontal="center" vertical="center"/>
      <protection locked="0"/>
    </xf>
    <xf numFmtId="0" fontId="2" fillId="3" borderId="84" xfId="0" applyFont="1" applyFill="1" applyBorder="1" applyAlignment="1" applyProtection="1">
      <alignment horizontal="center" vertical="center"/>
      <protection locked="0"/>
    </xf>
    <xf numFmtId="20" fontId="2" fillId="3" borderId="84" xfId="0" quotePrefix="1" applyNumberFormat="1" applyFont="1" applyFill="1" applyBorder="1" applyAlignment="1" applyProtection="1">
      <alignment horizontal="center" vertical="center"/>
      <protection locked="0"/>
    </xf>
    <xf numFmtId="0" fontId="2" fillId="7" borderId="86" xfId="0" applyFont="1" applyFill="1" applyBorder="1" applyAlignment="1" applyProtection="1">
      <alignment horizontal="center" vertical="center"/>
      <protection locked="0"/>
    </xf>
    <xf numFmtId="20" fontId="2" fillId="7" borderId="82" xfId="0" quotePrefix="1" applyNumberFormat="1" applyFont="1" applyFill="1" applyBorder="1" applyAlignment="1" applyProtection="1">
      <alignment horizontal="center" vertical="center"/>
      <protection locked="0"/>
    </xf>
    <xf numFmtId="0" fontId="2" fillId="7" borderId="65" xfId="0" applyFont="1" applyFill="1" applyBorder="1" applyAlignment="1" applyProtection="1">
      <alignment horizontal="center" vertical="center"/>
      <protection locked="0"/>
    </xf>
    <xf numFmtId="0" fontId="2" fillId="7" borderId="84" xfId="0" applyFont="1" applyFill="1" applyBorder="1" applyAlignment="1" applyProtection="1">
      <alignment horizontal="center" vertical="center"/>
      <protection locked="0"/>
    </xf>
    <xf numFmtId="20" fontId="2" fillId="7" borderId="84" xfId="0" quotePrefix="1" applyNumberFormat="1" applyFont="1" applyFill="1" applyBorder="1" applyAlignment="1" applyProtection="1">
      <alignment horizontal="center" vertical="center"/>
      <protection locked="0"/>
    </xf>
    <xf numFmtId="0" fontId="2" fillId="9" borderId="86" xfId="0" applyFont="1" applyFill="1" applyBorder="1" applyAlignment="1" applyProtection="1">
      <alignment horizontal="center" vertical="center"/>
      <protection locked="0"/>
    </xf>
    <xf numFmtId="0" fontId="2" fillId="9" borderId="46" xfId="0" applyFont="1" applyFill="1" applyBorder="1" applyAlignment="1" applyProtection="1">
      <alignment horizontal="center" vertical="center"/>
      <protection locked="0"/>
    </xf>
    <xf numFmtId="20" fontId="2" fillId="9" borderId="46" xfId="0" quotePrefix="1" applyNumberFormat="1" applyFont="1" applyFill="1" applyBorder="1" applyAlignment="1" applyProtection="1">
      <alignment horizontal="center" vertical="center"/>
      <protection locked="0"/>
    </xf>
    <xf numFmtId="0" fontId="2" fillId="9" borderId="14" xfId="0" applyFont="1" applyFill="1" applyBorder="1" applyAlignment="1" applyProtection="1">
      <alignment horizontal="center" vertical="center"/>
      <protection locked="0"/>
    </xf>
    <xf numFmtId="20" fontId="2" fillId="9" borderId="82" xfId="0" quotePrefix="1" applyNumberFormat="1" applyFont="1" applyFill="1" applyBorder="1" applyAlignment="1" applyProtection="1">
      <alignment horizontal="center" vertical="center"/>
      <protection locked="0"/>
    </xf>
    <xf numFmtId="0" fontId="2" fillId="9" borderId="65" xfId="0" applyFont="1" applyFill="1" applyBorder="1" applyAlignment="1" applyProtection="1">
      <alignment horizontal="center" vertical="center"/>
      <protection locked="0"/>
    </xf>
    <xf numFmtId="0" fontId="2" fillId="9" borderId="84" xfId="0" applyFont="1" applyFill="1" applyBorder="1" applyAlignment="1" applyProtection="1">
      <alignment horizontal="center" vertical="center"/>
      <protection locked="0"/>
    </xf>
    <xf numFmtId="20" fontId="2" fillId="9" borderId="84" xfId="0" quotePrefix="1" applyNumberFormat="1" applyFont="1" applyFill="1" applyBorder="1" applyAlignment="1" applyProtection="1">
      <alignment horizontal="center" vertical="center"/>
      <protection locked="0"/>
    </xf>
    <xf numFmtId="0" fontId="2" fillId="5" borderId="86" xfId="0" applyFont="1" applyFill="1" applyBorder="1" applyAlignment="1" applyProtection="1">
      <alignment horizontal="center" vertical="center"/>
      <protection locked="0"/>
    </xf>
    <xf numFmtId="20" fontId="2" fillId="5" borderId="82" xfId="0" quotePrefix="1" applyNumberFormat="1" applyFont="1" applyFill="1" applyBorder="1" applyAlignment="1" applyProtection="1">
      <alignment horizontal="center" vertical="center"/>
      <protection locked="0"/>
    </xf>
    <xf numFmtId="0" fontId="2" fillId="5" borderId="65" xfId="0" applyFont="1" applyFill="1" applyBorder="1" applyAlignment="1" applyProtection="1">
      <alignment horizontal="center" vertical="center"/>
      <protection locked="0"/>
    </xf>
    <xf numFmtId="0" fontId="2" fillId="5" borderId="84" xfId="0" applyFont="1" applyFill="1" applyBorder="1" applyAlignment="1" applyProtection="1">
      <alignment horizontal="center" vertical="center"/>
      <protection locked="0"/>
    </xf>
    <xf numFmtId="20" fontId="2" fillId="5" borderId="84" xfId="0" quotePrefix="1" applyNumberFormat="1" applyFont="1" applyFill="1" applyBorder="1" applyAlignment="1" applyProtection="1">
      <alignment horizontal="center" vertical="center"/>
      <protection locked="0"/>
    </xf>
    <xf numFmtId="0" fontId="2" fillId="4" borderId="86" xfId="0" applyFont="1" applyFill="1" applyBorder="1" applyAlignment="1" applyProtection="1">
      <alignment horizontal="center" vertical="center"/>
      <protection locked="0"/>
    </xf>
    <xf numFmtId="16" fontId="2" fillId="4" borderId="46" xfId="0" applyNumberFormat="1" applyFont="1" applyFill="1" applyBorder="1" applyAlignment="1" applyProtection="1">
      <alignment horizontal="center" vertical="center"/>
      <protection locked="0"/>
    </xf>
    <xf numFmtId="20" fontId="12" fillId="4" borderId="46" xfId="0" quotePrefix="1" applyNumberFormat="1" applyFont="1" applyFill="1" applyBorder="1" applyAlignment="1" applyProtection="1">
      <alignment horizontal="center" vertical="center"/>
      <protection locked="0"/>
    </xf>
    <xf numFmtId="0" fontId="12" fillId="4" borderId="46" xfId="0" applyFont="1" applyFill="1" applyBorder="1" applyAlignment="1" applyProtection="1">
      <alignment horizontal="center" vertical="center"/>
      <protection locked="0"/>
    </xf>
    <xf numFmtId="0" fontId="2" fillId="4" borderId="82" xfId="0" applyFont="1" applyFill="1" applyBorder="1" applyAlignment="1" applyProtection="1">
      <alignment horizontal="center" vertical="center"/>
      <protection locked="0"/>
    </xf>
    <xf numFmtId="20" fontId="12" fillId="4" borderId="82" xfId="0" quotePrefix="1" applyNumberFormat="1" applyFont="1" applyFill="1" applyBorder="1" applyAlignment="1" applyProtection="1">
      <alignment horizontal="center" vertical="center"/>
      <protection locked="0"/>
    </xf>
    <xf numFmtId="0" fontId="12" fillId="4" borderId="82" xfId="0" applyFont="1" applyFill="1" applyBorder="1" applyAlignment="1" applyProtection="1">
      <alignment horizontal="center" vertical="center"/>
      <protection locked="0"/>
    </xf>
    <xf numFmtId="0" fontId="2" fillId="4" borderId="84" xfId="0" applyFont="1" applyFill="1" applyBorder="1" applyAlignment="1" applyProtection="1">
      <alignment horizontal="center" vertical="center"/>
      <protection locked="0"/>
    </xf>
    <xf numFmtId="20" fontId="12" fillId="4" borderId="84" xfId="0" quotePrefix="1" applyNumberFormat="1" applyFont="1" applyFill="1" applyBorder="1" applyAlignment="1" applyProtection="1">
      <alignment horizontal="center" vertical="center"/>
      <protection locked="0"/>
    </xf>
    <xf numFmtId="0" fontId="12" fillId="4" borderId="84" xfId="0" applyFont="1" applyFill="1" applyBorder="1" applyAlignment="1" applyProtection="1">
      <alignment horizontal="center" vertical="center"/>
      <protection locked="0"/>
    </xf>
    <xf numFmtId="0" fontId="2" fillId="4" borderId="83" xfId="0" applyFont="1" applyFill="1" applyBorder="1" applyAlignment="1" applyProtection="1">
      <alignment horizontal="center" vertical="center"/>
      <protection locked="0"/>
    </xf>
    <xf numFmtId="20" fontId="12" fillId="7" borderId="87" xfId="0" applyNumberFormat="1" applyFont="1" applyFill="1" applyBorder="1" applyAlignment="1" applyProtection="1">
      <alignment horizontal="center" vertical="center"/>
      <protection locked="0"/>
    </xf>
    <xf numFmtId="0" fontId="2" fillId="7" borderId="82" xfId="0" applyFont="1" applyFill="1" applyBorder="1" applyAlignment="1" applyProtection="1">
      <alignment horizontal="center" vertical="center"/>
      <protection locked="0"/>
    </xf>
    <xf numFmtId="20" fontId="12" fillId="7" borderId="82" xfId="0" quotePrefix="1" applyNumberFormat="1" applyFont="1" applyFill="1" applyBorder="1" applyAlignment="1" applyProtection="1">
      <alignment horizontal="center" vertical="center"/>
      <protection locked="0"/>
    </xf>
    <xf numFmtId="0" fontId="12" fillId="7" borderId="82" xfId="0" applyFont="1" applyFill="1" applyBorder="1" applyAlignment="1" applyProtection="1">
      <alignment horizontal="center" vertical="center"/>
      <protection locked="0"/>
    </xf>
    <xf numFmtId="20" fontId="12" fillId="7" borderId="94" xfId="0" applyNumberFormat="1" applyFont="1" applyFill="1" applyBorder="1" applyAlignment="1" applyProtection="1">
      <alignment horizontal="center" vertical="center"/>
      <protection locked="0"/>
    </xf>
    <xf numFmtId="0" fontId="2" fillId="7" borderId="83" xfId="0" applyFont="1" applyFill="1" applyBorder="1" applyAlignment="1" applyProtection="1">
      <alignment horizontal="center" vertical="center"/>
      <protection locked="0"/>
    </xf>
    <xf numFmtId="20" fontId="12" fillId="7" borderId="84" xfId="0" quotePrefix="1" applyNumberFormat="1" applyFont="1" applyFill="1" applyBorder="1" applyAlignment="1" applyProtection="1">
      <alignment horizontal="center" vertical="center"/>
      <protection locked="0"/>
    </xf>
    <xf numFmtId="0" fontId="12" fillId="7" borderId="84" xfId="0" applyFont="1" applyFill="1" applyBorder="1" applyAlignment="1" applyProtection="1">
      <alignment horizontal="center" vertical="center"/>
      <protection locked="0"/>
    </xf>
    <xf numFmtId="20" fontId="12" fillId="7" borderId="85" xfId="0" applyNumberFormat="1" applyFont="1" applyFill="1" applyBorder="1" applyAlignment="1" applyProtection="1">
      <alignment horizontal="center" vertical="center"/>
      <protection locked="0"/>
    </xf>
    <xf numFmtId="0" fontId="0" fillId="9" borderId="95" xfId="0" applyFill="1" applyBorder="1"/>
    <xf numFmtId="0" fontId="13" fillId="9" borderId="91" xfId="0" applyFont="1" applyFill="1" applyBorder="1" applyAlignment="1">
      <alignment horizontal="center" vertical="center"/>
    </xf>
    <xf numFmtId="0" fontId="13" fillId="9" borderId="92" xfId="0" applyFont="1" applyFill="1" applyBorder="1" applyAlignment="1">
      <alignment horizontal="center" vertical="center"/>
    </xf>
    <xf numFmtId="0" fontId="13" fillId="9" borderId="93" xfId="0" applyFont="1" applyFill="1" applyBorder="1" applyAlignment="1">
      <alignment horizontal="center" vertical="center"/>
    </xf>
    <xf numFmtId="0" fontId="2" fillId="5" borderId="8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9" borderId="12" xfId="0" applyFont="1" applyFill="1" applyBorder="1" applyAlignment="1" applyProtection="1">
      <alignment horizontal="center" vertical="center"/>
      <protection locked="0"/>
    </xf>
    <xf numFmtId="0" fontId="2" fillId="9" borderId="83" xfId="0" applyFont="1" applyFill="1" applyBorder="1" applyAlignment="1" applyProtection="1">
      <alignment horizontal="center" vertical="center"/>
      <protection locked="0"/>
    </xf>
    <xf numFmtId="0" fontId="2" fillId="9" borderId="92" xfId="0" applyFont="1" applyFill="1" applyBorder="1" applyAlignment="1" applyProtection="1">
      <alignment horizontal="center" vertical="center"/>
      <protection locked="0"/>
    </xf>
    <xf numFmtId="0" fontId="2" fillId="9" borderId="93" xfId="0" applyFont="1" applyFill="1" applyBorder="1" applyAlignment="1" applyProtection="1">
      <alignment horizontal="center" vertical="center"/>
      <protection locked="0"/>
    </xf>
    <xf numFmtId="0" fontId="8" fillId="11" borderId="0" xfId="1" applyFont="1" applyFill="1" applyBorder="1" applyAlignment="1">
      <alignment horizontal="left" vertical="center" wrapText="1"/>
    </xf>
    <xf numFmtId="0" fontId="2" fillId="11" borderId="92" xfId="0" applyFont="1" applyFill="1" applyBorder="1" applyAlignment="1" applyProtection="1">
      <alignment horizontal="center" vertical="center"/>
      <protection locked="0"/>
    </xf>
    <xf numFmtId="0" fontId="2" fillId="11" borderId="93" xfId="0" applyFont="1" applyFill="1" applyBorder="1" applyAlignment="1" applyProtection="1">
      <alignment horizontal="center" vertical="center"/>
      <protection locked="0"/>
    </xf>
    <xf numFmtId="0" fontId="5" fillId="11" borderId="54" xfId="0" applyFont="1" applyFill="1" applyBorder="1" applyAlignment="1">
      <alignment vertical="center"/>
    </xf>
    <xf numFmtId="0" fontId="2" fillId="11" borderId="82" xfId="0" applyFont="1" applyFill="1" applyBorder="1" applyAlignment="1" applyProtection="1">
      <alignment horizontal="center" vertical="center"/>
      <protection locked="0"/>
    </xf>
    <xf numFmtId="0" fontId="2" fillId="11" borderId="86" xfId="0" applyFont="1" applyFill="1" applyBorder="1" applyAlignment="1" applyProtection="1">
      <alignment horizontal="center" vertical="center"/>
      <protection locked="0"/>
    </xf>
    <xf numFmtId="0" fontId="2" fillId="11" borderId="12" xfId="0" applyFont="1" applyFill="1" applyBorder="1" applyAlignment="1" applyProtection="1">
      <alignment horizontal="center" vertical="center"/>
      <protection locked="0"/>
    </xf>
    <xf numFmtId="0" fontId="2" fillId="11" borderId="83" xfId="0" applyFont="1" applyFill="1" applyBorder="1" applyAlignment="1" applyProtection="1">
      <alignment horizontal="center" vertical="center"/>
      <protection locked="0"/>
    </xf>
    <xf numFmtId="0" fontId="3" fillId="11" borderId="15" xfId="0" applyFont="1" applyFill="1" applyBorder="1" applyAlignment="1" applyProtection="1">
      <alignment horizontal="center" vertical="center"/>
      <protection locked="0"/>
    </xf>
    <xf numFmtId="0" fontId="3" fillId="11" borderId="24" xfId="0" applyFont="1" applyFill="1" applyBorder="1" applyAlignment="1" applyProtection="1">
      <alignment horizontal="center" vertical="center"/>
      <protection locked="0"/>
    </xf>
    <xf numFmtId="1" fontId="3" fillId="11" borderId="24" xfId="0" applyNumberFormat="1" applyFont="1" applyFill="1" applyBorder="1" applyAlignment="1" applyProtection="1">
      <alignment horizontal="center" vertical="center"/>
      <protection locked="0"/>
    </xf>
    <xf numFmtId="0" fontId="3" fillId="11" borderId="16" xfId="0" applyFont="1" applyFill="1" applyBorder="1" applyAlignment="1" applyProtection="1">
      <alignment vertical="center"/>
      <protection locked="0"/>
    </xf>
    <xf numFmtId="16" fontId="2" fillId="11" borderId="46" xfId="0" applyNumberFormat="1" applyFont="1" applyFill="1" applyBorder="1" applyAlignment="1" applyProtection="1">
      <alignment horizontal="center" vertical="center"/>
      <protection locked="0"/>
    </xf>
    <xf numFmtId="0" fontId="2" fillId="11" borderId="67" xfId="0" applyFont="1" applyFill="1" applyBorder="1" applyAlignment="1" applyProtection="1">
      <alignment horizontal="left" vertical="center"/>
    </xf>
    <xf numFmtId="0" fontId="2" fillId="11" borderId="68" xfId="0" applyFont="1" applyFill="1" applyBorder="1" applyAlignment="1" applyProtection="1">
      <alignment horizontal="left" vertical="center"/>
    </xf>
    <xf numFmtId="0" fontId="2" fillId="11" borderId="69" xfId="0" applyFont="1" applyFill="1" applyBorder="1" applyAlignment="1" applyProtection="1">
      <alignment horizontal="left" vertical="center"/>
    </xf>
    <xf numFmtId="20" fontId="12" fillId="11" borderId="46" xfId="0" quotePrefix="1" applyNumberFormat="1" applyFont="1" applyFill="1" applyBorder="1" applyAlignment="1" applyProtection="1">
      <alignment horizontal="center" vertical="center"/>
      <protection locked="0"/>
    </xf>
    <xf numFmtId="0" fontId="12" fillId="11" borderId="46" xfId="0" applyFont="1" applyFill="1" applyBorder="1" applyAlignment="1" applyProtection="1">
      <alignment horizontal="center" vertical="center"/>
      <protection locked="0"/>
    </xf>
    <xf numFmtId="20" fontId="12" fillId="11" borderId="87" xfId="0" applyNumberFormat="1" applyFont="1" applyFill="1" applyBorder="1" applyAlignment="1" applyProtection="1">
      <alignment horizontal="center" vertical="center"/>
      <protection locked="0"/>
    </xf>
    <xf numFmtId="20" fontId="12" fillId="11" borderId="82" xfId="0" quotePrefix="1" applyNumberFormat="1" applyFont="1" applyFill="1" applyBorder="1" applyAlignment="1" applyProtection="1">
      <alignment horizontal="center" vertical="center"/>
      <protection locked="0"/>
    </xf>
    <xf numFmtId="0" fontId="12" fillId="11" borderId="82" xfId="0" applyFont="1" applyFill="1" applyBorder="1" applyAlignment="1" applyProtection="1">
      <alignment horizontal="center" vertical="center"/>
      <protection locked="0"/>
    </xf>
    <xf numFmtId="20" fontId="12" fillId="11" borderId="94" xfId="0" applyNumberFormat="1" applyFont="1" applyFill="1" applyBorder="1" applyAlignment="1" applyProtection="1">
      <alignment horizontal="center" vertical="center"/>
      <protection locked="0"/>
    </xf>
    <xf numFmtId="0" fontId="2" fillId="11" borderId="84" xfId="0" applyFont="1" applyFill="1" applyBorder="1" applyAlignment="1" applyProtection="1">
      <alignment horizontal="center" vertical="center"/>
      <protection locked="0"/>
    </xf>
    <xf numFmtId="0" fontId="2" fillId="11" borderId="88" xfId="0" applyFont="1" applyFill="1" applyBorder="1" applyAlignment="1" applyProtection="1">
      <alignment horizontal="left" vertical="center"/>
    </xf>
    <xf numFmtId="0" fontId="2" fillId="11" borderId="89" xfId="0" applyFont="1" applyFill="1" applyBorder="1" applyAlignment="1" applyProtection="1">
      <alignment horizontal="left" vertical="center"/>
    </xf>
    <xf numFmtId="0" fontId="2" fillId="11" borderId="90" xfId="0" applyFont="1" applyFill="1" applyBorder="1" applyAlignment="1" applyProtection="1">
      <alignment horizontal="left" vertical="center"/>
    </xf>
    <xf numFmtId="20" fontId="12" fillId="11" borderId="84" xfId="0" quotePrefix="1" applyNumberFormat="1" applyFont="1" applyFill="1" applyBorder="1" applyAlignment="1" applyProtection="1">
      <alignment horizontal="center" vertical="center"/>
      <protection locked="0"/>
    </xf>
    <xf numFmtId="0" fontId="12" fillId="11" borderId="84" xfId="0" applyFont="1" applyFill="1" applyBorder="1" applyAlignment="1" applyProtection="1">
      <alignment horizontal="center" vertical="center"/>
      <protection locked="0"/>
    </xf>
    <xf numFmtId="20" fontId="12" fillId="11" borderId="85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11" borderId="46" xfId="1" applyFont="1" applyFill="1" applyBorder="1" applyAlignment="1" applyProtection="1">
      <alignment horizontal="center" vertical="center" wrapText="1"/>
      <protection locked="0"/>
    </xf>
    <xf numFmtId="0" fontId="4" fillId="11" borderId="87" xfId="1" applyFont="1" applyFill="1" applyBorder="1" applyAlignment="1" applyProtection="1">
      <alignment horizontal="left" vertical="center" wrapText="1"/>
      <protection locked="0"/>
    </xf>
    <xf numFmtId="0" fontId="4" fillId="11" borderId="82" xfId="1" applyFont="1" applyFill="1" applyBorder="1" applyAlignment="1" applyProtection="1">
      <alignment horizontal="center" vertical="center" wrapText="1"/>
      <protection locked="0"/>
    </xf>
    <xf numFmtId="0" fontId="4" fillId="11" borderId="94" xfId="1" applyFont="1" applyFill="1" applyBorder="1" applyAlignment="1" applyProtection="1">
      <alignment horizontal="left" vertical="center" wrapText="1"/>
      <protection locked="0"/>
    </xf>
    <xf numFmtId="0" fontId="4" fillId="11" borderId="84" xfId="1" applyFont="1" applyFill="1" applyBorder="1" applyAlignment="1" applyProtection="1">
      <alignment horizontal="center" vertical="center" wrapText="1"/>
      <protection locked="0"/>
    </xf>
    <xf numFmtId="0" fontId="4" fillId="11" borderId="85" xfId="1" applyFont="1" applyFill="1" applyBorder="1" applyAlignment="1" applyProtection="1">
      <alignment horizontal="left" vertical="center" wrapText="1"/>
      <protection locked="0"/>
    </xf>
    <xf numFmtId="0" fontId="2" fillId="7" borderId="38" xfId="0" applyFont="1" applyFill="1" applyBorder="1" applyAlignment="1" applyProtection="1">
      <alignment horizontal="center"/>
      <protection locked="0"/>
    </xf>
    <xf numFmtId="0" fontId="8" fillId="7" borderId="35" xfId="1" applyFont="1" applyFill="1" applyBorder="1" applyAlignment="1">
      <alignment horizontal="left" wrapText="1"/>
    </xf>
    <xf numFmtId="0" fontId="4" fillId="7" borderId="29" xfId="1" applyFont="1" applyFill="1" applyBorder="1" applyAlignment="1" applyProtection="1">
      <alignment horizontal="center" wrapText="1"/>
      <protection locked="0"/>
    </xf>
    <xf numFmtId="0" fontId="4" fillId="7" borderId="30" xfId="1" applyFont="1" applyFill="1" applyBorder="1" applyAlignment="1" applyProtection="1">
      <alignment horizontal="center" wrapText="1"/>
      <protection locked="0"/>
    </xf>
    <xf numFmtId="0" fontId="4" fillId="7" borderId="47" xfId="1" applyFont="1" applyFill="1" applyBorder="1" applyAlignment="1" applyProtection="1">
      <alignment horizontal="center" wrapText="1"/>
      <protection locked="0"/>
    </xf>
    <xf numFmtId="0" fontId="2" fillId="7" borderId="39" xfId="0" applyFont="1" applyFill="1" applyBorder="1" applyAlignment="1" applyProtection="1">
      <alignment horizontal="center"/>
      <protection locked="0"/>
    </xf>
    <xf numFmtId="0" fontId="8" fillId="7" borderId="36" xfId="1" applyFont="1" applyFill="1" applyBorder="1" applyAlignment="1">
      <alignment horizontal="left" wrapText="1"/>
    </xf>
    <xf numFmtId="0" fontId="4" fillId="7" borderId="2" xfId="1" applyFont="1" applyFill="1" applyBorder="1" applyAlignment="1" applyProtection="1">
      <alignment horizontal="center" wrapText="1"/>
      <protection locked="0"/>
    </xf>
    <xf numFmtId="0" fontId="4" fillId="7" borderId="3" xfId="1" applyFont="1" applyFill="1" applyBorder="1" applyAlignment="1" applyProtection="1">
      <alignment horizontal="center" wrapText="1"/>
      <protection locked="0"/>
    </xf>
    <xf numFmtId="0" fontId="4" fillId="7" borderId="48" xfId="1" applyFont="1" applyFill="1" applyBorder="1" applyAlignment="1" applyProtection="1">
      <alignment horizontal="center" wrapText="1"/>
      <protection locked="0"/>
    </xf>
    <xf numFmtId="0" fontId="2" fillId="7" borderId="54" xfId="0" applyFont="1" applyFill="1" applyBorder="1" applyAlignment="1" applyProtection="1">
      <alignment horizontal="center"/>
      <protection locked="0"/>
    </xf>
    <xf numFmtId="0" fontId="5" fillId="7" borderId="53" xfId="0" applyFont="1" applyFill="1" applyBorder="1" applyAlignment="1"/>
    <xf numFmtId="0" fontId="4" fillId="7" borderId="50" xfId="1" applyFont="1" applyFill="1" applyBorder="1" applyAlignment="1" applyProtection="1">
      <alignment horizontal="center" wrapText="1"/>
      <protection locked="0"/>
    </xf>
    <xf numFmtId="0" fontId="4" fillId="7" borderId="51" xfId="1" applyFont="1" applyFill="1" applyBorder="1" applyAlignment="1" applyProtection="1">
      <alignment horizontal="center" wrapText="1"/>
      <protection locked="0"/>
    </xf>
    <xf numFmtId="0" fontId="4" fillId="7" borderId="52" xfId="1" applyFont="1" applyFill="1" applyBorder="1" applyAlignment="1" applyProtection="1">
      <alignment horizontal="center" wrapText="1"/>
      <protection locked="0"/>
    </xf>
    <xf numFmtId="0" fontId="8" fillId="7" borderId="38" xfId="1" applyFont="1" applyFill="1" applyBorder="1" applyAlignment="1">
      <alignment horizontal="left" vertical="center" wrapText="1"/>
    </xf>
    <xf numFmtId="0" fontId="8" fillId="7" borderId="39" xfId="1" applyFont="1" applyFill="1" applyBorder="1" applyAlignment="1">
      <alignment horizontal="left" vertical="center" wrapText="1"/>
    </xf>
    <xf numFmtId="0" fontId="8" fillId="7" borderId="54" xfId="1" applyFont="1" applyFill="1" applyBorder="1" applyAlignment="1">
      <alignment horizontal="left" vertical="center" wrapText="1"/>
    </xf>
    <xf numFmtId="0" fontId="8" fillId="11" borderId="46" xfId="1" applyFont="1" applyFill="1" applyBorder="1" applyAlignment="1">
      <alignment horizontal="left" vertical="center" wrapText="1"/>
    </xf>
    <xf numFmtId="0" fontId="8" fillId="11" borderId="82" xfId="1" applyFont="1" applyFill="1" applyBorder="1" applyAlignment="1">
      <alignment horizontal="left" vertical="center" wrapText="1"/>
    </xf>
    <xf numFmtId="0" fontId="8" fillId="11" borderId="84" xfId="1" applyFont="1" applyFill="1" applyBorder="1" applyAlignment="1">
      <alignment horizontal="left" vertical="center" wrapText="1"/>
    </xf>
    <xf numFmtId="0" fontId="2" fillId="4" borderId="67" xfId="0" applyFont="1" applyFill="1" applyBorder="1" applyAlignment="1" applyProtection="1">
      <alignment vertical="center"/>
    </xf>
    <xf numFmtId="0" fontId="2" fillId="4" borderId="68" xfId="0" applyFont="1" applyFill="1" applyBorder="1" applyAlignment="1" applyProtection="1">
      <alignment vertical="center"/>
    </xf>
    <xf numFmtId="0" fontId="2" fillId="4" borderId="69" xfId="0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2" fillId="4" borderId="88" xfId="0" applyFont="1" applyFill="1" applyBorder="1" applyAlignment="1" applyProtection="1">
      <alignment vertical="center"/>
    </xf>
    <xf numFmtId="0" fontId="2" fillId="4" borderId="89" xfId="0" applyFont="1" applyFill="1" applyBorder="1" applyAlignment="1" applyProtection="1">
      <alignment vertical="center"/>
    </xf>
    <xf numFmtId="0" fontId="2" fillId="4" borderId="90" xfId="0" applyFont="1" applyFill="1" applyBorder="1" applyAlignment="1" applyProtection="1">
      <alignment vertical="center"/>
    </xf>
    <xf numFmtId="0" fontId="22" fillId="2" borderId="0" xfId="0" applyFont="1" applyFill="1"/>
    <xf numFmtId="0" fontId="3" fillId="9" borderId="0" xfId="0" applyFont="1" applyFill="1" applyBorder="1" applyAlignment="1" applyProtection="1">
      <alignment vertical="center"/>
      <protection locked="0"/>
    </xf>
    <xf numFmtId="0" fontId="4" fillId="9" borderId="29" xfId="1" applyFont="1" applyFill="1" applyBorder="1" applyAlignment="1" applyProtection="1">
      <alignment horizontal="center" vertical="top" wrapText="1"/>
      <protection locked="0"/>
    </xf>
    <xf numFmtId="0" fontId="4" fillId="9" borderId="30" xfId="1" applyFont="1" applyFill="1" applyBorder="1" applyAlignment="1" applyProtection="1">
      <alignment horizontal="center" vertical="top" wrapText="1"/>
      <protection locked="0"/>
    </xf>
    <xf numFmtId="0" fontId="4" fillId="9" borderId="47" xfId="1" applyFont="1" applyFill="1" applyBorder="1" applyAlignment="1" applyProtection="1">
      <alignment horizontal="center" vertical="top" wrapText="1"/>
      <protection locked="0"/>
    </xf>
    <xf numFmtId="0" fontId="4" fillId="9" borderId="2" xfId="1" applyFont="1" applyFill="1" applyBorder="1" applyAlignment="1" applyProtection="1">
      <alignment horizontal="center" vertical="top" wrapText="1"/>
      <protection locked="0"/>
    </xf>
    <xf numFmtId="0" fontId="4" fillId="9" borderId="3" xfId="1" applyFont="1" applyFill="1" applyBorder="1" applyAlignment="1" applyProtection="1">
      <alignment horizontal="center" vertical="top" wrapText="1"/>
      <protection locked="0"/>
    </xf>
    <xf numFmtId="0" fontId="4" fillId="9" borderId="48" xfId="1" applyFont="1" applyFill="1" applyBorder="1" applyAlignment="1" applyProtection="1">
      <alignment horizontal="center" vertical="top" wrapText="1"/>
      <protection locked="0"/>
    </xf>
    <xf numFmtId="0" fontId="4" fillId="9" borderId="50" xfId="1" applyFont="1" applyFill="1" applyBorder="1" applyAlignment="1" applyProtection="1">
      <alignment horizontal="center" vertical="top" wrapText="1"/>
      <protection locked="0"/>
    </xf>
    <xf numFmtId="0" fontId="4" fillId="9" borderId="51" xfId="1" applyFont="1" applyFill="1" applyBorder="1" applyAlignment="1" applyProtection="1">
      <alignment horizontal="center" vertical="top" wrapText="1"/>
      <protection locked="0"/>
    </xf>
    <xf numFmtId="0" fontId="4" fillId="9" borderId="52" xfId="1" applyFont="1" applyFill="1" applyBorder="1" applyAlignment="1" applyProtection="1">
      <alignment horizontal="center" vertical="top" wrapText="1"/>
      <protection locked="0"/>
    </xf>
    <xf numFmtId="16" fontId="2" fillId="9" borderId="46" xfId="0" applyNumberFormat="1" applyFont="1" applyFill="1" applyBorder="1" applyAlignment="1" applyProtection="1">
      <alignment horizontal="center" vertical="center"/>
      <protection locked="0"/>
    </xf>
    <xf numFmtId="20" fontId="12" fillId="9" borderId="46" xfId="0" quotePrefix="1" applyNumberFormat="1" applyFont="1" applyFill="1" applyBorder="1" applyAlignment="1" applyProtection="1">
      <alignment horizontal="center" vertical="center"/>
      <protection locked="0"/>
    </xf>
    <xf numFmtId="0" fontId="12" fillId="9" borderId="46" xfId="0" applyFont="1" applyFill="1" applyBorder="1" applyAlignment="1" applyProtection="1">
      <alignment horizontal="center" vertical="center"/>
      <protection locked="0"/>
    </xf>
    <xf numFmtId="20" fontId="12" fillId="9" borderId="87" xfId="0" applyNumberFormat="1" applyFont="1" applyFill="1" applyBorder="1" applyAlignment="1" applyProtection="1">
      <alignment horizontal="center" vertical="center"/>
      <protection locked="0"/>
    </xf>
    <xf numFmtId="0" fontId="2" fillId="9" borderId="82" xfId="0" applyFont="1" applyFill="1" applyBorder="1" applyAlignment="1" applyProtection="1">
      <alignment horizontal="center" vertical="center"/>
      <protection locked="0"/>
    </xf>
    <xf numFmtId="20" fontId="12" fillId="9" borderId="82" xfId="0" quotePrefix="1" applyNumberFormat="1" applyFont="1" applyFill="1" applyBorder="1" applyAlignment="1" applyProtection="1">
      <alignment horizontal="center" vertical="center"/>
      <protection locked="0"/>
    </xf>
    <xf numFmtId="0" fontId="12" fillId="9" borderId="82" xfId="0" applyFont="1" applyFill="1" applyBorder="1" applyAlignment="1" applyProtection="1">
      <alignment horizontal="center" vertical="center"/>
      <protection locked="0"/>
    </xf>
    <xf numFmtId="20" fontId="12" fillId="9" borderId="94" xfId="0" applyNumberFormat="1" applyFont="1" applyFill="1" applyBorder="1" applyAlignment="1" applyProtection="1">
      <alignment horizontal="center" vertical="center"/>
      <protection locked="0"/>
    </xf>
    <xf numFmtId="20" fontId="12" fillId="9" borderId="84" xfId="0" quotePrefix="1" applyNumberFormat="1" applyFont="1" applyFill="1" applyBorder="1" applyAlignment="1" applyProtection="1">
      <alignment horizontal="center" vertical="center"/>
      <protection locked="0"/>
    </xf>
    <xf numFmtId="0" fontId="12" fillId="9" borderId="84" xfId="0" applyFont="1" applyFill="1" applyBorder="1" applyAlignment="1" applyProtection="1">
      <alignment horizontal="center" vertical="center"/>
      <protection locked="0"/>
    </xf>
    <xf numFmtId="20" fontId="12" fillId="9" borderId="85" xfId="0" applyNumberFormat="1" applyFont="1" applyFill="1" applyBorder="1" applyAlignment="1" applyProtection="1">
      <alignment horizontal="center" vertical="center"/>
      <protection locked="0"/>
    </xf>
    <xf numFmtId="0" fontId="2" fillId="9" borderId="21" xfId="0" applyFont="1" applyFill="1" applyBorder="1" applyAlignment="1" applyProtection="1">
      <alignment horizontal="center" vertical="center"/>
      <protection locked="0"/>
    </xf>
    <xf numFmtId="0" fontId="5" fillId="9" borderId="39" xfId="0" applyFont="1" applyFill="1" applyBorder="1" applyAlignment="1">
      <alignment vertical="center"/>
    </xf>
    <xf numFmtId="0" fontId="8" fillId="9" borderId="54" xfId="1" applyFont="1" applyFill="1" applyBorder="1" applyAlignment="1">
      <alignment horizontal="left" vertical="top" wrapText="1"/>
    </xf>
    <xf numFmtId="0" fontId="7" fillId="10" borderId="0" xfId="0" applyFont="1" applyFill="1" applyAlignment="1" applyProtection="1">
      <alignment horizontal="left" vertical="center"/>
      <protection locked="0"/>
    </xf>
    <xf numFmtId="0" fontId="0" fillId="10" borderId="0" xfId="0" applyFill="1"/>
    <xf numFmtId="0" fontId="13" fillId="10" borderId="0" xfId="0" applyFont="1" applyFill="1"/>
    <xf numFmtId="0" fontId="3" fillId="10" borderId="15" xfId="0" applyFont="1" applyFill="1" applyBorder="1" applyAlignment="1" applyProtection="1">
      <alignment horizontal="center" vertical="center"/>
      <protection locked="0"/>
    </xf>
    <xf numFmtId="0" fontId="3" fillId="10" borderId="16" xfId="0" applyFont="1" applyFill="1" applyBorder="1" applyAlignment="1" applyProtection="1">
      <alignment horizontal="center" vertical="center"/>
      <protection locked="0"/>
    </xf>
    <xf numFmtId="0" fontId="12" fillId="10" borderId="14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20" fontId="12" fillId="10" borderId="4" xfId="0" applyNumberFormat="1" applyFont="1" applyFill="1" applyBorder="1" applyAlignment="1">
      <alignment horizontal="center" vertical="center"/>
    </xf>
    <xf numFmtId="0" fontId="12" fillId="10" borderId="64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0" fontId="12" fillId="10" borderId="83" xfId="0" applyFont="1" applyFill="1" applyBorder="1" applyAlignment="1">
      <alignment horizontal="center" vertical="center"/>
    </xf>
    <xf numFmtId="20" fontId="12" fillId="10" borderId="84" xfId="0" applyNumberFormat="1" applyFont="1" applyFill="1" applyBorder="1" applyAlignment="1">
      <alignment horizontal="center" vertical="center"/>
    </xf>
    <xf numFmtId="0" fontId="12" fillId="10" borderId="84" xfId="0" applyFont="1" applyFill="1" applyBorder="1" applyAlignment="1">
      <alignment horizontal="center" vertical="center"/>
    </xf>
    <xf numFmtId="0" fontId="12" fillId="10" borderId="85" xfId="0" applyFont="1" applyFill="1" applyBorder="1" applyAlignment="1">
      <alignment horizontal="center" vertical="center"/>
    </xf>
    <xf numFmtId="0" fontId="12" fillId="10" borderId="66" xfId="0" applyFont="1" applyFill="1" applyBorder="1" applyAlignment="1">
      <alignment horizontal="center" vertical="center"/>
    </xf>
    <xf numFmtId="0" fontId="0" fillId="10" borderId="9" xfId="0" applyFill="1" applyBorder="1"/>
    <xf numFmtId="0" fontId="13" fillId="10" borderId="17" xfId="0" applyFont="1" applyFill="1" applyBorder="1" applyAlignment="1">
      <alignment horizontal="center" vertical="center"/>
    </xf>
    <xf numFmtId="0" fontId="13" fillId="10" borderId="91" xfId="0" applyFont="1" applyFill="1" applyBorder="1" applyAlignment="1">
      <alignment horizontal="center" vertical="center"/>
    </xf>
    <xf numFmtId="0" fontId="0" fillId="10" borderId="95" xfId="0" applyFill="1" applyBorder="1"/>
    <xf numFmtId="0" fontId="13" fillId="10" borderId="92" xfId="0" applyFont="1" applyFill="1" applyBorder="1" applyAlignment="1">
      <alignment horizontal="center" vertical="center"/>
    </xf>
    <xf numFmtId="0" fontId="0" fillId="10" borderId="61" xfId="0" applyFill="1" applyBorder="1"/>
    <xf numFmtId="0" fontId="13" fillId="10" borderId="93" xfId="0" applyFont="1" applyFill="1" applyBorder="1" applyAlignment="1">
      <alignment horizontal="center" vertical="center"/>
    </xf>
    <xf numFmtId="0" fontId="0" fillId="10" borderId="62" xfId="0" applyFill="1" applyBorder="1"/>
    <xf numFmtId="0" fontId="2" fillId="14" borderId="0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3" fillId="14" borderId="24" xfId="0" applyFont="1" applyFill="1" applyBorder="1" applyAlignment="1" applyProtection="1">
      <alignment horizontal="center" vertical="center"/>
      <protection locked="0"/>
    </xf>
    <xf numFmtId="0" fontId="3" fillId="14" borderId="26" xfId="0" applyFont="1" applyFill="1" applyBorder="1" applyAlignment="1" applyProtection="1">
      <alignment horizontal="center" vertical="center"/>
      <protection locked="0"/>
    </xf>
    <xf numFmtId="0" fontId="2" fillId="14" borderId="8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12" borderId="12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20" fontId="1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Alignment="1" applyProtection="1">
      <alignment horizontal="center" vertical="center"/>
      <protection locked="0"/>
    </xf>
    <xf numFmtId="0" fontId="3" fillId="14" borderId="0" xfId="0" applyFont="1" applyFill="1" applyAlignment="1" applyProtection="1">
      <alignment vertical="center"/>
      <protection locked="0"/>
    </xf>
    <xf numFmtId="0" fontId="3" fillId="14" borderId="0" xfId="0" applyFont="1" applyFill="1" applyAlignment="1" applyProtection="1">
      <alignment horizontal="left" vertical="center"/>
      <protection locked="0"/>
    </xf>
    <xf numFmtId="0" fontId="0" fillId="14" borderId="0" xfId="0" applyFill="1" applyAlignment="1" applyProtection="1">
      <alignment vertical="center"/>
      <protection locked="0"/>
    </xf>
    <xf numFmtId="0" fontId="2" fillId="14" borderId="0" xfId="0" applyFont="1" applyFill="1" applyAlignment="1" applyProtection="1">
      <alignment vertical="center"/>
      <protection locked="0"/>
    </xf>
    <xf numFmtId="1" fontId="3" fillId="14" borderId="0" xfId="0" applyNumberFormat="1" applyFont="1" applyFill="1" applyBorder="1" applyAlignment="1" applyProtection="1">
      <alignment horizontal="center" vertical="center"/>
      <protection locked="0"/>
    </xf>
    <xf numFmtId="0" fontId="4" fillId="14" borderId="0" xfId="1" applyFont="1" applyFill="1" applyBorder="1" applyAlignment="1" applyProtection="1">
      <alignment horizontal="left" vertical="top" wrapText="1"/>
      <protection locked="0"/>
    </xf>
    <xf numFmtId="0" fontId="5" fillId="14" borderId="0" xfId="0" applyFont="1" applyFill="1" applyBorder="1" applyAlignment="1">
      <alignment vertical="center"/>
    </xf>
    <xf numFmtId="0" fontId="4" fillId="14" borderId="0" xfId="1" applyFont="1" applyFill="1" applyBorder="1" applyAlignment="1" applyProtection="1">
      <alignment horizontal="center" vertical="top" wrapText="1"/>
      <protection locked="0"/>
    </xf>
    <xf numFmtId="0" fontId="3" fillId="14" borderId="17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3" fillId="14" borderId="26" xfId="0" applyNumberFormat="1" applyFont="1" applyFill="1" applyBorder="1" applyAlignment="1" applyProtection="1">
      <alignment horizontal="center" vertical="center"/>
      <protection locked="0"/>
    </xf>
    <xf numFmtId="0" fontId="3" fillId="14" borderId="0" xfId="0" applyFont="1" applyFill="1" applyBorder="1" applyAlignment="1" applyProtection="1">
      <alignment vertical="center"/>
      <protection locked="0"/>
    </xf>
    <xf numFmtId="0" fontId="13" fillId="14" borderId="24" xfId="0" applyFont="1" applyFill="1" applyBorder="1" applyAlignment="1" applyProtection="1">
      <alignment horizontal="center" vertical="center"/>
      <protection locked="0"/>
    </xf>
    <xf numFmtId="0" fontId="2" fillId="14" borderId="86" xfId="0" applyFont="1" applyFill="1" applyBorder="1" applyAlignment="1" applyProtection="1">
      <alignment horizontal="center" vertical="center"/>
      <protection locked="0"/>
    </xf>
    <xf numFmtId="16" fontId="2" fillId="14" borderId="46" xfId="0" applyNumberFormat="1" applyFont="1" applyFill="1" applyBorder="1" applyAlignment="1" applyProtection="1">
      <alignment horizontal="center" vertical="center"/>
      <protection locked="0"/>
    </xf>
    <xf numFmtId="0" fontId="2" fillId="14" borderId="67" xfId="0" applyFont="1" applyFill="1" applyBorder="1" applyAlignment="1" applyProtection="1">
      <alignment vertical="center"/>
    </xf>
    <xf numFmtId="0" fontId="2" fillId="14" borderId="68" xfId="0" applyFont="1" applyFill="1" applyBorder="1" applyAlignment="1" applyProtection="1">
      <alignment vertical="center"/>
    </xf>
    <xf numFmtId="0" fontId="2" fillId="14" borderId="69" xfId="0" applyFont="1" applyFill="1" applyBorder="1" applyAlignment="1" applyProtection="1">
      <alignment vertical="center"/>
    </xf>
    <xf numFmtId="20" fontId="12" fillId="14" borderId="46" xfId="0" quotePrefix="1" applyNumberFormat="1" applyFont="1" applyFill="1" applyBorder="1" applyAlignment="1" applyProtection="1">
      <alignment horizontal="center" vertical="center"/>
      <protection locked="0"/>
    </xf>
    <xf numFmtId="0" fontId="12" fillId="14" borderId="46" xfId="0" applyFont="1" applyFill="1" applyBorder="1" applyAlignment="1" applyProtection="1">
      <alignment horizontal="center" vertical="center"/>
      <protection locked="0"/>
    </xf>
    <xf numFmtId="0" fontId="2" fillId="14" borderId="12" xfId="0" applyFont="1" applyFill="1" applyBorder="1" applyAlignment="1" applyProtection="1">
      <alignment horizontal="center" vertical="center"/>
      <protection locked="0"/>
    </xf>
    <xf numFmtId="0" fontId="2" fillId="14" borderId="82" xfId="0" applyFont="1" applyFill="1" applyBorder="1" applyAlignment="1" applyProtection="1">
      <alignment horizontal="center" vertical="center"/>
      <protection locked="0"/>
    </xf>
    <xf numFmtId="0" fontId="2" fillId="14" borderId="5" xfId="0" applyFont="1" applyFill="1" applyBorder="1" applyAlignment="1" applyProtection="1">
      <alignment vertical="center"/>
    </xf>
    <xf numFmtId="0" fontId="2" fillId="14" borderId="6" xfId="0" applyFont="1" applyFill="1" applyBorder="1" applyAlignment="1" applyProtection="1">
      <alignment vertical="center"/>
    </xf>
    <xf numFmtId="0" fontId="2" fillId="14" borderId="7" xfId="0" applyFont="1" applyFill="1" applyBorder="1" applyAlignment="1" applyProtection="1">
      <alignment vertical="center"/>
    </xf>
    <xf numFmtId="20" fontId="12" fillId="14" borderId="82" xfId="0" quotePrefix="1" applyNumberFormat="1" applyFont="1" applyFill="1" applyBorder="1" applyAlignment="1" applyProtection="1">
      <alignment horizontal="center" vertical="center"/>
      <protection locked="0"/>
    </xf>
    <xf numFmtId="0" fontId="12" fillId="14" borderId="82" xfId="0" applyFont="1" applyFill="1" applyBorder="1" applyAlignment="1" applyProtection="1">
      <alignment horizontal="center" vertical="center"/>
      <protection locked="0"/>
    </xf>
    <xf numFmtId="0" fontId="2" fillId="14" borderId="83" xfId="0" applyFont="1" applyFill="1" applyBorder="1" applyAlignment="1" applyProtection="1">
      <alignment horizontal="center" vertical="center"/>
      <protection locked="0"/>
    </xf>
    <xf numFmtId="0" fontId="2" fillId="14" borderId="88" xfId="0" applyFont="1" applyFill="1" applyBorder="1" applyAlignment="1" applyProtection="1">
      <alignment vertical="center"/>
    </xf>
    <xf numFmtId="0" fontId="2" fillId="14" borderId="89" xfId="0" applyFont="1" applyFill="1" applyBorder="1" applyAlignment="1" applyProtection="1">
      <alignment vertical="center"/>
    </xf>
    <xf numFmtId="0" fontId="2" fillId="14" borderId="90" xfId="0" applyFont="1" applyFill="1" applyBorder="1" applyAlignment="1" applyProtection="1">
      <alignment vertical="center"/>
    </xf>
    <xf numFmtId="20" fontId="12" fillId="14" borderId="84" xfId="0" quotePrefix="1" applyNumberFormat="1" applyFont="1" applyFill="1" applyBorder="1" applyAlignment="1" applyProtection="1">
      <alignment horizontal="center" vertical="center"/>
      <protection locked="0"/>
    </xf>
    <xf numFmtId="0" fontId="12" fillId="14" borderId="84" xfId="0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Border="1" applyAlignment="1" applyProtection="1">
      <alignment horizontal="left" vertical="center"/>
    </xf>
    <xf numFmtId="20" fontId="12" fillId="14" borderId="0" xfId="0" quotePrefix="1" applyNumberFormat="1" applyFont="1" applyFill="1" applyBorder="1" applyAlignment="1" applyProtection="1">
      <alignment horizontal="center" vertical="center"/>
      <protection locked="0"/>
    </xf>
    <xf numFmtId="0" fontId="12" fillId="14" borderId="0" xfId="0" applyFont="1" applyFill="1" applyBorder="1" applyAlignment="1" applyProtection="1">
      <alignment horizontal="center" vertical="center"/>
      <protection locked="0"/>
    </xf>
    <xf numFmtId="20" fontId="12" fillId="14" borderId="0" xfId="0" applyNumberFormat="1" applyFont="1" applyFill="1" applyBorder="1" applyAlignment="1" applyProtection="1">
      <alignment horizontal="center" vertical="center"/>
      <protection locked="0"/>
    </xf>
    <xf numFmtId="0" fontId="3" fillId="14" borderId="9" xfId="0" applyFont="1" applyFill="1" applyBorder="1" applyAlignment="1" applyProtection="1">
      <alignment horizontal="center" vertical="center"/>
      <protection locked="0"/>
    </xf>
    <xf numFmtId="0" fontId="2" fillId="14" borderId="21" xfId="0" applyFont="1" applyFill="1" applyBorder="1" applyAlignment="1" applyProtection="1">
      <alignment horizontal="center" vertical="center"/>
      <protection locked="0"/>
    </xf>
    <xf numFmtId="0" fontId="2" fillId="14" borderId="22" xfId="0" applyFont="1" applyFill="1" applyBorder="1" applyAlignment="1" applyProtection="1">
      <alignment horizontal="center" vertical="center"/>
      <protection locked="0"/>
    </xf>
    <xf numFmtId="0" fontId="5" fillId="14" borderId="39" xfId="0" applyFont="1" applyFill="1" applyBorder="1" applyAlignment="1">
      <alignment vertical="center"/>
    </xf>
    <xf numFmtId="0" fontId="2" fillId="14" borderId="23" xfId="0" applyFont="1" applyFill="1" applyBorder="1" applyAlignment="1" applyProtection="1">
      <alignment horizontal="center" vertical="center"/>
      <protection locked="0"/>
    </xf>
    <xf numFmtId="0" fontId="8" fillId="14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3" fillId="14" borderId="74" xfId="0" applyFont="1" applyFill="1" applyBorder="1" applyAlignment="1">
      <alignment vertical="center" wrapText="1"/>
    </xf>
    <xf numFmtId="20" fontId="2" fillId="14" borderId="0" xfId="0" applyNumberFormat="1" applyFont="1" applyFill="1" applyBorder="1" applyAlignment="1" applyProtection="1">
      <alignment horizontal="center" vertical="center"/>
      <protection locked="0"/>
    </xf>
    <xf numFmtId="0" fontId="6" fillId="14" borderId="0" xfId="1" applyFont="1" applyFill="1" applyBorder="1" applyAlignment="1" applyProtection="1">
      <alignment horizontal="center" vertical="center" wrapText="1"/>
      <protection locked="0"/>
    </xf>
    <xf numFmtId="0" fontId="2" fillId="14" borderId="96" xfId="0" applyFont="1" applyFill="1" applyBorder="1" applyAlignment="1" applyProtection="1">
      <alignment horizontal="center" vertical="center"/>
      <protection locked="0"/>
    </xf>
    <xf numFmtId="0" fontId="3" fillId="5" borderId="74" xfId="0" applyFont="1" applyFill="1" applyBorder="1" applyAlignment="1">
      <alignment vertical="center" wrapText="1"/>
    </xf>
    <xf numFmtId="0" fontId="2" fillId="5" borderId="96" xfId="0" applyFont="1" applyFill="1" applyBorder="1" applyAlignment="1" applyProtection="1">
      <alignment horizontal="center" vertical="center"/>
      <protection locked="0"/>
    </xf>
    <xf numFmtId="0" fontId="12" fillId="9" borderId="86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20" fontId="12" fillId="9" borderId="46" xfId="0" applyNumberFormat="1" applyFont="1" applyFill="1" applyBorder="1" applyAlignment="1">
      <alignment horizontal="center" vertical="center"/>
    </xf>
    <xf numFmtId="0" fontId="12" fillId="9" borderId="87" xfId="0" applyFont="1" applyFill="1" applyBorder="1" applyAlignment="1">
      <alignment horizontal="center" vertical="center"/>
    </xf>
    <xf numFmtId="0" fontId="12" fillId="9" borderId="83" xfId="0" applyFont="1" applyFill="1" applyBorder="1" applyAlignment="1">
      <alignment horizontal="center" vertical="center"/>
    </xf>
    <xf numFmtId="0" fontId="12" fillId="9" borderId="84" xfId="0" applyFont="1" applyFill="1" applyBorder="1" applyAlignment="1">
      <alignment horizontal="center" vertical="center"/>
    </xf>
    <xf numFmtId="20" fontId="12" fillId="9" borderId="84" xfId="0" applyNumberFormat="1" applyFont="1" applyFill="1" applyBorder="1" applyAlignment="1">
      <alignment horizontal="center" vertical="center"/>
    </xf>
    <xf numFmtId="0" fontId="12" fillId="9" borderId="85" xfId="0" applyFont="1" applyFill="1" applyBorder="1" applyAlignment="1">
      <alignment horizontal="center" vertical="center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/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6" fontId="2" fillId="3" borderId="82" xfId="0" applyNumberFormat="1" applyFont="1" applyFill="1" applyBorder="1" applyAlignment="1" applyProtection="1">
      <alignment horizontal="center" vertical="center"/>
      <protection locked="0"/>
    </xf>
    <xf numFmtId="16" fontId="2" fillId="7" borderId="82" xfId="0" applyNumberFormat="1" applyFont="1" applyFill="1" applyBorder="1" applyAlignment="1" applyProtection="1">
      <alignment horizontal="center" vertical="center"/>
      <protection locked="0"/>
    </xf>
    <xf numFmtId="16" fontId="2" fillId="5" borderId="8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44" xfId="0" applyFill="1" applyBorder="1" applyProtection="1"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24" fillId="8" borderId="15" xfId="0" applyFont="1" applyFill="1" applyBorder="1" applyAlignment="1" applyProtection="1">
      <alignment horizontal="center" vertical="center"/>
      <protection locked="0"/>
    </xf>
    <xf numFmtId="0" fontId="24" fillId="8" borderId="2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1" fontId="2" fillId="3" borderId="82" xfId="0" applyNumberFormat="1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1" fontId="2" fillId="5" borderId="82" xfId="0" applyNumberFormat="1" applyFont="1" applyFill="1" applyBorder="1" applyAlignment="1" applyProtection="1">
      <alignment horizontal="center" vertical="center"/>
      <protection locked="0"/>
    </xf>
    <xf numFmtId="1" fontId="2" fillId="7" borderId="82" xfId="0" applyNumberFormat="1" applyFont="1" applyFill="1" applyBorder="1" applyAlignment="1" applyProtection="1">
      <alignment horizontal="center" vertical="center"/>
      <protection locked="0"/>
    </xf>
    <xf numFmtId="0" fontId="2" fillId="17" borderId="12" xfId="0" applyFont="1" applyFill="1" applyBorder="1" applyAlignment="1" applyProtection="1">
      <alignment horizontal="center" vertical="center"/>
      <protection locked="0"/>
    </xf>
    <xf numFmtId="1" fontId="2" fillId="17" borderId="82" xfId="0" applyNumberFormat="1" applyFont="1" applyFill="1" applyBorder="1" applyAlignment="1" applyProtection="1">
      <alignment horizontal="center" vertical="center"/>
      <protection locked="0"/>
    </xf>
    <xf numFmtId="1" fontId="2" fillId="7" borderId="94" xfId="0" applyNumberFormat="1" applyFont="1" applyFill="1" applyBorder="1" applyAlignment="1" applyProtection="1">
      <alignment horizontal="center" vertical="center"/>
      <protection locked="0"/>
    </xf>
    <xf numFmtId="1" fontId="2" fillId="7" borderId="94" xfId="0" quotePrefix="1" applyNumberFormat="1" applyFont="1" applyFill="1" applyBorder="1" applyAlignment="1" applyProtection="1">
      <alignment horizontal="center" vertical="center"/>
      <protection locked="0"/>
    </xf>
    <xf numFmtId="1" fontId="2" fillId="9" borderId="82" xfId="0" applyNumberFormat="1" applyFont="1" applyFill="1" applyBorder="1" applyAlignment="1" applyProtection="1">
      <alignment horizontal="center" vertical="center"/>
      <protection locked="0"/>
    </xf>
    <xf numFmtId="1" fontId="2" fillId="9" borderId="94" xfId="0" applyNumberFormat="1" applyFont="1" applyFill="1" applyBorder="1" applyAlignment="1" applyProtection="1">
      <alignment horizontal="center" vertical="center"/>
      <protection locked="0"/>
    </xf>
    <xf numFmtId="1" fontId="2" fillId="9" borderId="94" xfId="0" quotePrefix="1" applyNumberFormat="1" applyFont="1" applyFill="1" applyBorder="1" applyAlignment="1" applyProtection="1">
      <alignment horizontal="center" vertical="center"/>
      <protection locked="0"/>
    </xf>
    <xf numFmtId="1" fontId="2" fillId="12" borderId="82" xfId="0" applyNumberFormat="1" applyFont="1" applyFill="1" applyBorder="1" applyAlignment="1" applyProtection="1">
      <alignment horizontal="center" vertical="center"/>
      <protection locked="0"/>
    </xf>
    <xf numFmtId="1" fontId="2" fillId="12" borderId="94" xfId="0" quotePrefix="1" applyNumberFormat="1" applyFont="1" applyFill="1" applyBorder="1" applyAlignment="1" applyProtection="1">
      <alignment horizontal="center" vertical="center"/>
      <protection locked="0"/>
    </xf>
    <xf numFmtId="1" fontId="2" fillId="12" borderId="94" xfId="0" applyNumberFormat="1" applyFont="1" applyFill="1" applyBorder="1" applyAlignment="1" applyProtection="1">
      <alignment horizontal="center" vertical="center"/>
      <protection locked="0"/>
    </xf>
    <xf numFmtId="1" fontId="2" fillId="5" borderId="94" xfId="0" applyNumberFormat="1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1" fontId="2" fillId="6" borderId="82" xfId="0" applyNumberFormat="1" applyFont="1" applyFill="1" applyBorder="1" applyAlignment="1" applyProtection="1">
      <alignment horizontal="center" vertical="center"/>
      <protection locked="0"/>
    </xf>
    <xf numFmtId="1" fontId="2" fillId="6" borderId="94" xfId="0" applyNumberFormat="1" applyFont="1" applyFill="1" applyBorder="1" applyAlignment="1" applyProtection="1">
      <alignment horizontal="center" vertical="center"/>
      <protection locked="0"/>
    </xf>
    <xf numFmtId="1" fontId="2" fillId="3" borderId="94" xfId="0" applyNumberFormat="1" applyFont="1" applyFill="1" applyBorder="1" applyAlignment="1" applyProtection="1">
      <alignment horizontal="center" vertical="center"/>
      <protection locked="0"/>
    </xf>
    <xf numFmtId="1" fontId="2" fillId="14" borderId="82" xfId="0" applyNumberFormat="1" applyFont="1" applyFill="1" applyBorder="1" applyAlignment="1" applyProtection="1">
      <alignment horizontal="center" vertical="center"/>
      <protection locked="0"/>
    </xf>
    <xf numFmtId="1" fontId="2" fillId="14" borderId="94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>
      <alignment vertical="center"/>
    </xf>
    <xf numFmtId="0" fontId="2" fillId="12" borderId="82" xfId="0" applyFont="1" applyFill="1" applyBorder="1" applyAlignment="1" applyProtection="1">
      <alignment horizontal="center" vertical="center"/>
      <protection locked="0"/>
    </xf>
    <xf numFmtId="20" fontId="2" fillId="12" borderId="82" xfId="0" applyNumberFormat="1" applyFont="1" applyFill="1" applyBorder="1" applyAlignment="1" applyProtection="1">
      <alignment horizontal="center" vertical="center"/>
      <protection locked="0"/>
    </xf>
    <xf numFmtId="0" fontId="2" fillId="6" borderId="82" xfId="0" applyFont="1" applyFill="1" applyBorder="1" applyAlignment="1" applyProtection="1">
      <alignment horizontal="center" vertical="center"/>
      <protection locked="0"/>
    </xf>
    <xf numFmtId="16" fontId="2" fillId="14" borderId="82" xfId="0" applyNumberFormat="1" applyFont="1" applyFill="1" applyBorder="1" applyAlignment="1" applyProtection="1">
      <alignment horizontal="center" vertical="center"/>
      <protection locked="0"/>
    </xf>
    <xf numFmtId="16" fontId="2" fillId="17" borderId="82" xfId="0" applyNumberFormat="1" applyFont="1" applyFill="1" applyBorder="1" applyAlignment="1" applyProtection="1">
      <alignment horizontal="center" vertical="center"/>
      <protection locked="0"/>
    </xf>
    <xf numFmtId="0" fontId="7" fillId="2" borderId="55" xfId="0" applyFont="1" applyFill="1" applyBorder="1" applyProtection="1">
      <protection locked="0"/>
    </xf>
    <xf numFmtId="0" fontId="7" fillId="2" borderId="44" xfId="0" applyFont="1" applyFill="1" applyBorder="1" applyProtection="1">
      <protection locked="0"/>
    </xf>
    <xf numFmtId="1" fontId="0" fillId="2" borderId="44" xfId="0" applyNumberFormat="1" applyFill="1" applyBorder="1" applyAlignment="1" applyProtection="1">
      <alignment horizontal="center"/>
      <protection locked="0"/>
    </xf>
    <xf numFmtId="1" fontId="0" fillId="2" borderId="56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96" xfId="0" applyNumberFormat="1" applyFill="1" applyBorder="1" applyAlignment="1" applyProtection="1">
      <alignment horizontal="center"/>
      <protection locked="0"/>
    </xf>
    <xf numFmtId="0" fontId="0" fillId="2" borderId="74" xfId="0" applyFill="1" applyBorder="1" applyProtection="1">
      <protection locked="0"/>
    </xf>
    <xf numFmtId="0" fontId="0" fillId="2" borderId="74" xfId="0" applyFill="1" applyBorder="1" applyAlignment="1" applyProtection="1">
      <alignment horizontal="center"/>
      <protection locked="0"/>
    </xf>
    <xf numFmtId="0" fontId="26" fillId="0" borderId="0" xfId="892" applyFont="1"/>
    <xf numFmtId="164" fontId="26" fillId="0" borderId="0" xfId="892" applyNumberFormat="1"/>
    <xf numFmtId="0" fontId="26" fillId="0" borderId="0" xfId="892"/>
    <xf numFmtId="0" fontId="3" fillId="0" borderId="86" xfId="892" applyFont="1" applyBorder="1"/>
    <xf numFmtId="164" fontId="3" fillId="0" borderId="69" xfId="892" applyNumberFormat="1" applyFont="1" applyBorder="1" applyAlignment="1">
      <alignment horizontal="center"/>
    </xf>
    <xf numFmtId="0" fontId="3" fillId="0" borderId="46" xfId="892" applyFont="1" applyBorder="1"/>
    <xf numFmtId="0" fontId="3" fillId="0" borderId="69" xfId="892" applyFont="1" applyBorder="1" applyAlignment="1">
      <alignment horizontal="center"/>
    </xf>
    <xf numFmtId="0" fontId="26" fillId="4" borderId="87" xfId="892" applyFill="1" applyBorder="1" applyAlignment="1">
      <alignment horizontal="center"/>
    </xf>
    <xf numFmtId="0" fontId="3" fillId="0" borderId="12" xfId="892" applyFont="1" applyFill="1" applyBorder="1"/>
    <xf numFmtId="164" fontId="3" fillId="0" borderId="7" xfId="892" applyNumberFormat="1" applyFont="1" applyFill="1" applyBorder="1"/>
    <xf numFmtId="0" fontId="4" fillId="0" borderId="82" xfId="892" applyFont="1" applyBorder="1" applyProtection="1">
      <protection locked="0"/>
    </xf>
    <xf numFmtId="0" fontId="4" fillId="0" borderId="5" xfId="892" applyFont="1" applyBorder="1" applyProtection="1">
      <protection locked="0"/>
    </xf>
    <xf numFmtId="0" fontId="26" fillId="0" borderId="82" xfId="892" applyBorder="1"/>
    <xf numFmtId="0" fontId="26" fillId="0" borderId="94" xfId="892" applyBorder="1"/>
    <xf numFmtId="0" fontId="26" fillId="0" borderId="5" xfId="892" applyBorder="1"/>
    <xf numFmtId="0" fontId="3" fillId="0" borderId="83" xfId="892" applyFont="1" applyFill="1" applyBorder="1"/>
    <xf numFmtId="164" fontId="3" fillId="0" borderId="90" xfId="892" applyNumberFormat="1" applyFont="1" applyFill="1" applyBorder="1"/>
    <xf numFmtId="0" fontId="3" fillId="0" borderId="0" xfId="892" applyFont="1" applyFill="1" applyBorder="1"/>
    <xf numFmtId="164" fontId="3" fillId="0" borderId="0" xfId="892" applyNumberFormat="1" applyFont="1" applyFill="1" applyBorder="1"/>
    <xf numFmtId="0" fontId="26" fillId="0" borderId="0" xfId="892" applyFill="1" applyBorder="1"/>
    <xf numFmtId="0" fontId="26" fillId="0" borderId="0" xfId="892" applyFill="1"/>
    <xf numFmtId="164" fontId="3" fillId="0" borderId="0" xfId="892" applyNumberFormat="1" applyFont="1" applyFill="1" applyBorder="1" applyAlignment="1">
      <alignment horizontal="center"/>
    </xf>
    <xf numFmtId="0" fontId="3" fillId="0" borderId="0" xfId="892" applyFont="1" applyFill="1" applyBorder="1" applyAlignment="1">
      <alignment horizontal="center"/>
    </xf>
    <xf numFmtId="0" fontId="26" fillId="0" borderId="0" xfId="892" applyFill="1" applyBorder="1" applyAlignment="1">
      <alignment horizontal="center"/>
    </xf>
    <xf numFmtId="0" fontId="4" fillId="0" borderId="0" xfId="892" applyFont="1" applyFill="1" applyBorder="1" applyProtection="1">
      <protection locked="0"/>
    </xf>
    <xf numFmtId="0" fontId="26" fillId="0" borderId="84" xfId="892" applyBorder="1"/>
    <xf numFmtId="0" fontId="26" fillId="0" borderId="88" xfId="892" applyBorder="1"/>
    <xf numFmtId="0" fontId="26" fillId="0" borderId="85" xfId="892" applyBorder="1"/>
    <xf numFmtId="0" fontId="13" fillId="18" borderId="86" xfId="0" applyFont="1" applyFill="1" applyBorder="1" applyAlignment="1">
      <alignment horizontal="center" vertical="center"/>
    </xf>
    <xf numFmtId="0" fontId="13" fillId="18" borderId="46" xfId="0" applyFont="1" applyFill="1" applyBorder="1" applyAlignment="1">
      <alignment horizontal="center" vertical="center"/>
    </xf>
    <xf numFmtId="0" fontId="13" fillId="18" borderId="87" xfId="0" applyFont="1" applyFill="1" applyBorder="1" applyAlignment="1">
      <alignment horizontal="center" vertical="center"/>
    </xf>
    <xf numFmtId="0" fontId="13" fillId="18" borderId="12" xfId="0" applyFont="1" applyFill="1" applyBorder="1" applyAlignment="1">
      <alignment horizontal="center" vertical="center"/>
    </xf>
    <xf numFmtId="0" fontId="13" fillId="18" borderId="82" xfId="0" applyFont="1" applyFill="1" applyBorder="1" applyAlignment="1">
      <alignment horizontal="center" vertical="center"/>
    </xf>
    <xf numFmtId="0" fontId="13" fillId="18" borderId="94" xfId="0" applyFont="1" applyFill="1" applyBorder="1" applyAlignment="1">
      <alignment horizontal="center" vertical="center"/>
    </xf>
    <xf numFmtId="0" fontId="12" fillId="10" borderId="12" xfId="0" applyFont="1" applyFill="1" applyBorder="1"/>
    <xf numFmtId="0" fontId="12" fillId="10" borderId="82" xfId="0" applyFont="1" applyFill="1" applyBorder="1"/>
    <xf numFmtId="0" fontId="12" fillId="10" borderId="82" xfId="0" applyFont="1" applyFill="1" applyBorder="1" applyAlignment="1">
      <alignment horizontal="center" vertical="center"/>
    </xf>
    <xf numFmtId="0" fontId="12" fillId="10" borderId="94" xfId="0" applyFont="1" applyFill="1" applyBorder="1" applyAlignment="1">
      <alignment horizontal="center" vertical="center"/>
    </xf>
    <xf numFmtId="0" fontId="12" fillId="10" borderId="83" xfId="0" applyFont="1" applyFill="1" applyBorder="1"/>
    <xf numFmtId="0" fontId="12" fillId="10" borderId="84" xfId="0" applyFont="1" applyFill="1" applyBorder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2" fillId="19" borderId="0" xfId="0" applyFont="1" applyFill="1" applyAlignment="1">
      <alignment horizontal="center" vertical="center"/>
    </xf>
    <xf numFmtId="0" fontId="33" fillId="19" borderId="0" xfId="0" applyFont="1" applyFill="1" applyAlignment="1">
      <alignment vertical="center"/>
    </xf>
    <xf numFmtId="0" fontId="34" fillId="19" borderId="0" xfId="0" applyFont="1" applyFill="1" applyAlignment="1">
      <alignment horizontal="center" vertical="center"/>
    </xf>
    <xf numFmtId="0" fontId="2" fillId="0" borderId="82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3" fillId="19" borderId="0" xfId="0" applyFont="1" applyFill="1" applyAlignment="1">
      <alignment horizontal="center" vertical="center"/>
    </xf>
    <xf numFmtId="0" fontId="30" fillId="19" borderId="0" xfId="0" applyFont="1" applyFill="1" applyAlignment="1">
      <alignment vertical="center"/>
    </xf>
    <xf numFmtId="0" fontId="0" fillId="19" borderId="0" xfId="0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" fillId="0" borderId="82" xfId="0" applyFont="1" applyFill="1" applyBorder="1" applyAlignment="1">
      <alignment horizontal="center" vertical="top" wrapText="1"/>
    </xf>
    <xf numFmtId="0" fontId="30" fillId="0" borderId="100" xfId="0" applyFont="1" applyFill="1" applyBorder="1" applyAlignment="1">
      <alignment horizontal="center" vertical="center"/>
    </xf>
    <xf numFmtId="0" fontId="30" fillId="19" borderId="103" xfId="0" applyFont="1" applyFill="1" applyBorder="1" applyAlignment="1">
      <alignment horizontal="center" vertical="center"/>
    </xf>
    <xf numFmtId="0" fontId="30" fillId="0" borderId="101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" fillId="19" borderId="10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/>
    </xf>
    <xf numFmtId="9" fontId="2" fillId="0" borderId="82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 wrapText="1"/>
    </xf>
    <xf numFmtId="0" fontId="12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1" fillId="0" borderId="0" xfId="0" applyFont="1" applyAlignment="1">
      <alignment horizontal="left" vertical="center"/>
    </xf>
    <xf numFmtId="0" fontId="2" fillId="0" borderId="8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12" fillId="0" borderId="82" xfId="0" applyFont="1" applyBorder="1"/>
    <xf numFmtId="9" fontId="2" fillId="0" borderId="46" xfId="0" applyNumberFormat="1" applyFont="1" applyBorder="1" applyAlignment="1">
      <alignment horizontal="left" vertical="center"/>
    </xf>
    <xf numFmtId="0" fontId="12" fillId="0" borderId="87" xfId="0" applyFont="1" applyBorder="1"/>
    <xf numFmtId="0" fontId="12" fillId="0" borderId="94" xfId="0" applyFont="1" applyBorder="1"/>
    <xf numFmtId="0" fontId="2" fillId="0" borderId="84" xfId="0" applyFont="1" applyFill="1" applyBorder="1" applyAlignment="1">
      <alignment vertical="center" wrapText="1"/>
    </xf>
    <xf numFmtId="0" fontId="12" fillId="0" borderId="85" xfId="0" applyFont="1" applyBorder="1"/>
    <xf numFmtId="0" fontId="2" fillId="0" borderId="0" xfId="0" applyFont="1" applyFill="1" applyBorder="1" applyAlignment="1">
      <alignment vertical="center" wrapText="1"/>
    </xf>
    <xf numFmtId="9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84" xfId="0" applyFont="1" applyBorder="1"/>
    <xf numFmtId="9" fontId="2" fillId="0" borderId="46" xfId="0" applyNumberFormat="1" applyFont="1" applyBorder="1" applyAlignment="1">
      <alignment vertical="center"/>
    </xf>
    <xf numFmtId="9" fontId="2" fillId="0" borderId="82" xfId="0" applyNumberFormat="1" applyFont="1" applyFill="1" applyBorder="1" applyAlignment="1">
      <alignment vertical="center"/>
    </xf>
    <xf numFmtId="9" fontId="2" fillId="0" borderId="84" xfId="0" applyNumberFormat="1" applyFont="1" applyFill="1" applyBorder="1" applyAlignment="1">
      <alignment vertical="center"/>
    </xf>
    <xf numFmtId="0" fontId="3" fillId="9" borderId="40" xfId="0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Border="1" applyAlignment="1" applyProtection="1">
      <alignment horizontal="center" vertical="center"/>
      <protection locked="0"/>
    </xf>
    <xf numFmtId="0" fontId="3" fillId="9" borderId="43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/>
    <xf numFmtId="20" fontId="37" fillId="0" borderId="12" xfId="0" applyNumberFormat="1" applyFont="1" applyBorder="1" applyAlignment="1" applyProtection="1">
      <alignment horizontal="center" vertical="center"/>
      <protection locked="0"/>
    </xf>
    <xf numFmtId="20" fontId="37" fillId="0" borderId="83" xfId="0" applyNumberFormat="1" applyFont="1" applyBorder="1" applyAlignment="1" applyProtection="1">
      <alignment horizontal="center" vertical="center"/>
      <protection locked="0"/>
    </xf>
    <xf numFmtId="0" fontId="39" fillId="0" borderId="0" xfId="0" applyFont="1"/>
    <xf numFmtId="0" fontId="15" fillId="0" borderId="0" xfId="0" applyFont="1"/>
    <xf numFmtId="0" fontId="21" fillId="0" borderId="0" xfId="0" applyFont="1"/>
    <xf numFmtId="0" fontId="40" fillId="2" borderId="0" xfId="0" applyFont="1" applyFill="1"/>
    <xf numFmtId="0" fontId="37" fillId="2" borderId="0" xfId="0" applyFont="1" applyFill="1"/>
    <xf numFmtId="0" fontId="37" fillId="2" borderId="0" xfId="0" applyFont="1" applyFill="1" applyAlignment="1">
      <alignment horizontal="center" vertical="center"/>
    </xf>
    <xf numFmtId="0" fontId="15" fillId="18" borderId="15" xfId="0" applyFont="1" applyFill="1" applyBorder="1" applyAlignment="1">
      <alignment horizontal="center" vertical="center"/>
    </xf>
    <xf numFmtId="0" fontId="15" fillId="18" borderId="24" xfId="0" applyFont="1" applyFill="1" applyBorder="1" applyAlignment="1">
      <alignment horizontal="center" vertical="center"/>
    </xf>
    <xf numFmtId="0" fontId="37" fillId="18" borderId="24" xfId="0" applyFont="1" applyFill="1" applyBorder="1"/>
    <xf numFmtId="0" fontId="21" fillId="18" borderId="16" xfId="0" applyFont="1" applyFill="1" applyBorder="1" applyAlignment="1">
      <alignment horizontal="center" vertical="center"/>
    </xf>
    <xf numFmtId="0" fontId="21" fillId="10" borderId="86" xfId="0" applyFont="1" applyFill="1" applyBorder="1" applyAlignment="1">
      <alignment horizontal="center" vertical="center"/>
    </xf>
    <xf numFmtId="0" fontId="37" fillId="10" borderId="46" xfId="0" applyFont="1" applyFill="1" applyBorder="1"/>
    <xf numFmtId="0" fontId="37" fillId="10" borderId="46" xfId="0" applyFont="1" applyFill="1" applyBorder="1" applyAlignment="1">
      <alignment horizontal="center" vertical="center"/>
    </xf>
    <xf numFmtId="0" fontId="37" fillId="10" borderId="87" xfId="0" applyFont="1" applyFill="1" applyBorder="1" applyAlignment="1">
      <alignment horizontal="center" vertical="center"/>
    </xf>
    <xf numFmtId="0" fontId="21" fillId="10" borderId="12" xfId="0" applyFont="1" applyFill="1" applyBorder="1" applyAlignment="1">
      <alignment horizontal="center" vertical="center"/>
    </xf>
    <xf numFmtId="0" fontId="37" fillId="10" borderId="82" xfId="0" applyFont="1" applyFill="1" applyBorder="1"/>
    <xf numFmtId="0" fontId="37" fillId="10" borderId="82" xfId="0" applyFont="1" applyFill="1" applyBorder="1" applyAlignment="1">
      <alignment horizontal="center" vertical="center"/>
    </xf>
    <xf numFmtId="0" fontId="37" fillId="10" borderId="64" xfId="0" applyFont="1" applyFill="1" applyBorder="1" applyAlignment="1">
      <alignment horizontal="center" vertical="center"/>
    </xf>
    <xf numFmtId="0" fontId="21" fillId="10" borderId="83" xfId="0" applyFont="1" applyFill="1" applyBorder="1" applyAlignment="1">
      <alignment horizontal="center" vertical="center"/>
    </xf>
    <xf numFmtId="0" fontId="37" fillId="10" borderId="84" xfId="0" applyFont="1" applyFill="1" applyBorder="1"/>
    <xf numFmtId="0" fontId="37" fillId="10" borderId="84" xfId="0" applyFont="1" applyFill="1" applyBorder="1" applyAlignment="1">
      <alignment horizontal="center" vertical="center"/>
    </xf>
    <xf numFmtId="0" fontId="37" fillId="10" borderId="75" xfId="0" applyFont="1" applyFill="1" applyBorder="1" applyAlignment="1">
      <alignment horizontal="center" vertical="center"/>
    </xf>
    <xf numFmtId="0" fontId="21" fillId="10" borderId="104" xfId="0" applyFont="1" applyFill="1" applyBorder="1" applyAlignment="1">
      <alignment horizontal="center" vertical="center"/>
    </xf>
    <xf numFmtId="0" fontId="37" fillId="10" borderId="41" xfId="0" applyFont="1" applyFill="1" applyBorder="1" applyAlignment="1">
      <alignment horizontal="center" vertical="center"/>
    </xf>
    <xf numFmtId="0" fontId="21" fillId="10" borderId="17" xfId="0" applyFont="1" applyFill="1" applyBorder="1" applyAlignment="1">
      <alignment horizontal="center" vertical="center"/>
    </xf>
    <xf numFmtId="0" fontId="12" fillId="4" borderId="67" xfId="0" applyFont="1" applyFill="1" applyBorder="1" applyAlignment="1" applyProtection="1">
      <alignment horizontal="center" vertical="center"/>
      <protection locked="0"/>
    </xf>
    <xf numFmtId="0" fontId="12" fillId="4" borderId="88" xfId="0" applyFont="1" applyFill="1" applyBorder="1" applyAlignment="1" applyProtection="1">
      <alignment horizontal="center" vertical="center"/>
      <protection locked="0"/>
    </xf>
    <xf numFmtId="0" fontId="12" fillId="9" borderId="72" xfId="0" applyFont="1" applyFill="1" applyBorder="1" applyAlignment="1">
      <alignment horizontal="center" vertical="center"/>
    </xf>
    <xf numFmtId="0" fontId="12" fillId="9" borderId="88" xfId="0" applyFont="1" applyFill="1" applyBorder="1" applyAlignment="1">
      <alignment horizontal="center" vertical="center"/>
    </xf>
    <xf numFmtId="0" fontId="12" fillId="9" borderId="67" xfId="0" applyFont="1" applyFill="1" applyBorder="1" applyAlignment="1">
      <alignment horizontal="center" vertical="center"/>
    </xf>
    <xf numFmtId="0" fontId="12" fillId="2" borderId="72" xfId="0" applyFont="1" applyFill="1" applyBorder="1" applyAlignment="1" applyProtection="1">
      <alignment horizontal="center" vertical="center"/>
      <protection locked="0"/>
    </xf>
    <xf numFmtId="0" fontId="12" fillId="2" borderId="88" xfId="0" applyFont="1" applyFill="1" applyBorder="1" applyAlignment="1" applyProtection="1">
      <alignment horizontal="center" vertical="center"/>
      <protection locked="0"/>
    </xf>
    <xf numFmtId="0" fontId="12" fillId="2" borderId="67" xfId="0" applyFont="1" applyFill="1" applyBorder="1" applyAlignment="1" applyProtection="1">
      <alignment horizontal="center" vertical="center"/>
      <protection locked="0"/>
    </xf>
    <xf numFmtId="1" fontId="2" fillId="3" borderId="87" xfId="0" applyNumberFormat="1" applyFont="1" applyFill="1" applyBorder="1" applyAlignment="1" applyProtection="1">
      <alignment horizontal="center" vertical="center"/>
      <protection locked="0"/>
    </xf>
    <xf numFmtId="1" fontId="2" fillId="3" borderId="64" xfId="0" applyNumberFormat="1" applyFont="1" applyFill="1" applyBorder="1" applyAlignment="1" applyProtection="1">
      <alignment horizontal="center" vertical="center"/>
      <protection locked="0"/>
    </xf>
    <xf numFmtId="1" fontId="2" fillId="3" borderId="32" xfId="0" applyNumberFormat="1" applyFont="1" applyFill="1" applyBorder="1" applyAlignment="1" applyProtection="1">
      <alignment horizontal="center" vertical="center"/>
      <protection locked="0"/>
    </xf>
    <xf numFmtId="1" fontId="2" fillId="3" borderId="85" xfId="0" applyNumberFormat="1" applyFont="1" applyFill="1" applyBorder="1" applyAlignment="1" applyProtection="1">
      <alignment horizontal="center" vertical="center"/>
      <protection locked="0"/>
    </xf>
    <xf numFmtId="1" fontId="2" fillId="7" borderId="87" xfId="0" applyNumberFormat="1" applyFont="1" applyFill="1" applyBorder="1" applyAlignment="1" applyProtection="1">
      <alignment horizontal="center" vertical="center"/>
      <protection locked="0"/>
    </xf>
    <xf numFmtId="1" fontId="2" fillId="7" borderId="64" xfId="0" applyNumberFormat="1" applyFont="1" applyFill="1" applyBorder="1" applyAlignment="1" applyProtection="1">
      <alignment horizontal="center" vertical="center"/>
      <protection locked="0"/>
    </xf>
    <xf numFmtId="1" fontId="2" fillId="7" borderId="32" xfId="0" applyNumberFormat="1" applyFont="1" applyFill="1" applyBorder="1" applyAlignment="1" applyProtection="1">
      <alignment horizontal="center" vertical="center"/>
      <protection locked="0"/>
    </xf>
    <xf numFmtId="1" fontId="2" fillId="7" borderId="85" xfId="0" applyNumberFormat="1" applyFont="1" applyFill="1" applyBorder="1" applyAlignment="1" applyProtection="1">
      <alignment horizontal="center" vertical="center"/>
      <protection locked="0"/>
    </xf>
    <xf numFmtId="1" fontId="2" fillId="7" borderId="67" xfId="0" applyNumberFormat="1" applyFont="1" applyFill="1" applyBorder="1" applyAlignment="1" applyProtection="1">
      <alignment horizontal="center" vertical="center"/>
      <protection locked="0"/>
    </xf>
    <xf numFmtId="1" fontId="2" fillId="7" borderId="72" xfId="0" applyNumberFormat="1" applyFont="1" applyFill="1" applyBorder="1" applyAlignment="1" applyProtection="1">
      <alignment horizontal="center" vertical="center"/>
      <protection locked="0"/>
    </xf>
    <xf numFmtId="1" fontId="2" fillId="7" borderId="107" xfId="0" applyNumberFormat="1" applyFont="1" applyFill="1" applyBorder="1" applyAlignment="1" applyProtection="1">
      <alignment horizontal="center" vertical="center"/>
      <protection locked="0"/>
    </xf>
    <xf numFmtId="1" fontId="2" fillId="7" borderId="84" xfId="0" applyNumberFormat="1" applyFont="1" applyFill="1" applyBorder="1" applyAlignment="1" applyProtection="1">
      <alignment horizontal="center" vertical="center"/>
      <protection locked="0"/>
    </xf>
    <xf numFmtId="1" fontId="2" fillId="3" borderId="67" xfId="0" applyNumberFormat="1" applyFont="1" applyFill="1" applyBorder="1" applyAlignment="1" applyProtection="1">
      <alignment horizontal="center" vertical="center"/>
      <protection locked="0"/>
    </xf>
    <xf numFmtId="1" fontId="2" fillId="3" borderId="72" xfId="0" applyNumberFormat="1" applyFont="1" applyFill="1" applyBorder="1" applyAlignment="1" applyProtection="1">
      <alignment horizontal="center" vertical="center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1" fontId="2" fillId="3" borderId="105" xfId="0" applyNumberFormat="1" applyFont="1" applyFill="1" applyBorder="1" applyAlignment="1" applyProtection="1">
      <alignment horizontal="center" vertical="center"/>
      <protection locked="0"/>
    </xf>
    <xf numFmtId="1" fontId="2" fillId="3" borderId="88" xfId="0" applyNumberFormat="1" applyFont="1" applyFill="1" applyBorder="1" applyAlignment="1" applyProtection="1">
      <alignment horizontal="center" vertical="center"/>
      <protection locked="0"/>
    </xf>
    <xf numFmtId="1" fontId="2" fillId="5" borderId="67" xfId="0" applyNumberFormat="1" applyFont="1" applyFill="1" applyBorder="1" applyAlignment="1" applyProtection="1">
      <alignment horizontal="center" vertical="center"/>
      <protection locked="0"/>
    </xf>
    <xf numFmtId="1" fontId="2" fillId="5" borderId="87" xfId="0" applyNumberFormat="1" applyFont="1" applyFill="1" applyBorder="1" applyAlignment="1" applyProtection="1">
      <alignment horizontal="center" vertical="center"/>
      <protection locked="0"/>
    </xf>
    <xf numFmtId="1" fontId="2" fillId="5" borderId="72" xfId="0" applyNumberFormat="1" applyFont="1" applyFill="1" applyBorder="1" applyAlignment="1" applyProtection="1">
      <alignment horizontal="center" vertical="center"/>
      <protection locked="0"/>
    </xf>
    <xf numFmtId="1" fontId="2" fillId="5" borderId="64" xfId="0" applyNumberFormat="1" applyFont="1" applyFill="1" applyBorder="1" applyAlignment="1" applyProtection="1">
      <alignment horizontal="center" vertical="center"/>
      <protection locked="0"/>
    </xf>
    <xf numFmtId="1" fontId="2" fillId="5" borderId="107" xfId="0" applyNumberFormat="1" applyFont="1" applyFill="1" applyBorder="1" applyAlignment="1" applyProtection="1">
      <alignment horizontal="center" vertical="center"/>
      <protection locked="0"/>
    </xf>
    <xf numFmtId="1" fontId="2" fillId="5" borderId="32" xfId="0" applyNumberFormat="1" applyFont="1" applyFill="1" applyBorder="1" applyAlignment="1" applyProtection="1">
      <alignment horizontal="center" vertical="center"/>
      <protection locked="0"/>
    </xf>
    <xf numFmtId="1" fontId="2" fillId="5" borderId="84" xfId="0" applyNumberFormat="1" applyFont="1" applyFill="1" applyBorder="1" applyAlignment="1" applyProtection="1">
      <alignment horizontal="center" vertical="center"/>
      <protection locked="0"/>
    </xf>
    <xf numFmtId="1" fontId="2" fillId="5" borderId="85" xfId="0" applyNumberFormat="1" applyFont="1" applyFill="1" applyBorder="1" applyAlignment="1" applyProtection="1">
      <alignment horizontal="center" vertical="center"/>
      <protection locked="0"/>
    </xf>
    <xf numFmtId="1" fontId="2" fillId="9" borderId="67" xfId="0" applyNumberFormat="1" applyFont="1" applyFill="1" applyBorder="1" applyAlignment="1" applyProtection="1">
      <alignment horizontal="center" vertical="center"/>
      <protection locked="0"/>
    </xf>
    <xf numFmtId="1" fontId="2" fillId="9" borderId="87" xfId="0" applyNumberFormat="1" applyFont="1" applyFill="1" applyBorder="1" applyAlignment="1" applyProtection="1">
      <alignment horizontal="center" vertical="center"/>
      <protection locked="0"/>
    </xf>
    <xf numFmtId="1" fontId="2" fillId="9" borderId="72" xfId="0" applyNumberFormat="1" applyFont="1" applyFill="1" applyBorder="1" applyAlignment="1" applyProtection="1">
      <alignment horizontal="center" vertical="center"/>
      <protection locked="0"/>
    </xf>
    <xf numFmtId="1" fontId="2" fillId="9" borderId="64" xfId="0" applyNumberFormat="1" applyFont="1" applyFill="1" applyBorder="1" applyAlignment="1" applyProtection="1">
      <alignment horizontal="center" vertical="center"/>
      <protection locked="0"/>
    </xf>
    <xf numFmtId="1" fontId="2" fillId="9" borderId="32" xfId="0" applyNumberFormat="1" applyFont="1" applyFill="1" applyBorder="1" applyAlignment="1" applyProtection="1">
      <alignment horizontal="center" vertical="center"/>
      <protection locked="0"/>
    </xf>
    <xf numFmtId="1" fontId="2" fillId="9" borderId="88" xfId="0" applyNumberFormat="1" applyFont="1" applyFill="1" applyBorder="1" applyAlignment="1" applyProtection="1">
      <alignment horizontal="center" vertical="center"/>
      <protection locked="0"/>
    </xf>
    <xf numFmtId="1" fontId="2" fillId="9" borderId="85" xfId="0" applyNumberFormat="1" applyFont="1" applyFill="1" applyBorder="1" applyAlignment="1" applyProtection="1">
      <alignment horizontal="center" vertical="center"/>
      <protection locked="0"/>
    </xf>
    <xf numFmtId="1" fontId="12" fillId="9" borderId="94" xfId="0" applyNumberFormat="1" applyFont="1" applyFill="1" applyBorder="1" applyAlignment="1" applyProtection="1">
      <alignment horizontal="center" vertical="center"/>
      <protection locked="0"/>
    </xf>
    <xf numFmtId="0" fontId="6" fillId="3" borderId="82" xfId="1" applyFont="1" applyFill="1" applyBorder="1" applyAlignment="1" applyProtection="1">
      <alignment horizontal="center" vertical="center" wrapText="1"/>
      <protection locked="0"/>
    </xf>
    <xf numFmtId="0" fontId="6" fillId="3" borderId="46" xfId="1" applyFont="1" applyFill="1" applyBorder="1" applyAlignment="1" applyProtection="1">
      <alignment horizontal="center" vertical="center" wrapText="1"/>
      <protection locked="0"/>
    </xf>
    <xf numFmtId="0" fontId="2" fillId="3" borderId="83" xfId="0" applyFont="1" applyFill="1" applyBorder="1" applyAlignment="1" applyProtection="1">
      <alignment horizontal="center" vertical="center"/>
      <protection locked="0"/>
    </xf>
    <xf numFmtId="0" fontId="6" fillId="3" borderId="84" xfId="1" applyFont="1" applyFill="1" applyBorder="1" applyAlignment="1" applyProtection="1">
      <alignment horizontal="center" vertical="center" wrapText="1"/>
      <protection locked="0"/>
    </xf>
    <xf numFmtId="20" fontId="12" fillId="3" borderId="82" xfId="0" quotePrefix="1" applyNumberFormat="1" applyFont="1" applyFill="1" applyBorder="1" applyAlignment="1" applyProtection="1">
      <alignment horizontal="center" vertical="center"/>
      <protection locked="0"/>
    </xf>
    <xf numFmtId="1" fontId="12" fillId="3" borderId="94" xfId="0" applyNumberFormat="1" applyFont="1" applyFill="1" applyBorder="1" applyAlignment="1" applyProtection="1">
      <alignment horizontal="center" vertical="center"/>
      <protection locked="0"/>
    </xf>
    <xf numFmtId="1" fontId="12" fillId="3" borderId="94" xfId="0" quotePrefix="1" applyNumberFormat="1" applyFont="1" applyFill="1" applyBorder="1" applyAlignment="1" applyProtection="1">
      <alignment horizontal="center" vertical="center"/>
      <protection locked="0"/>
    </xf>
    <xf numFmtId="1" fontId="12" fillId="7" borderId="94" xfId="0" applyNumberFormat="1" applyFont="1" applyFill="1" applyBorder="1" applyAlignment="1" applyProtection="1">
      <alignment horizontal="center" vertical="center"/>
      <protection locked="0"/>
    </xf>
    <xf numFmtId="1" fontId="12" fillId="7" borderId="94" xfId="0" quotePrefix="1" applyNumberFormat="1" applyFont="1" applyFill="1" applyBorder="1" applyAlignment="1" applyProtection="1">
      <alignment horizontal="center" vertical="center"/>
      <protection locked="0"/>
    </xf>
    <xf numFmtId="1" fontId="12" fillId="5" borderId="94" xfId="0" applyNumberFormat="1" applyFont="1" applyFill="1" applyBorder="1" applyAlignment="1" applyProtection="1">
      <alignment horizontal="center" vertical="center"/>
      <protection locked="0"/>
    </xf>
    <xf numFmtId="1" fontId="12" fillId="5" borderId="94" xfId="0" quotePrefix="1" applyNumberFormat="1" applyFont="1" applyFill="1" applyBorder="1" applyAlignment="1" applyProtection="1">
      <alignment horizontal="center" vertical="center"/>
      <protection locked="0"/>
    </xf>
    <xf numFmtId="1" fontId="12" fillId="12" borderId="94" xfId="0" applyNumberFormat="1" applyFont="1" applyFill="1" applyBorder="1" applyAlignment="1" applyProtection="1">
      <alignment horizontal="center" vertical="center"/>
      <protection locked="0"/>
    </xf>
    <xf numFmtId="20" fontId="12" fillId="12" borderId="82" xfId="0" applyNumberFormat="1" applyFont="1" applyFill="1" applyBorder="1" applyAlignment="1" applyProtection="1">
      <alignment horizontal="center" vertical="center"/>
      <protection locked="0"/>
    </xf>
    <xf numFmtId="20" fontId="12" fillId="5" borderId="82" xfId="0" applyNumberFormat="1" applyFont="1" applyFill="1" applyBorder="1" applyAlignment="1" applyProtection="1">
      <alignment horizontal="center" vertical="center"/>
      <protection locked="0"/>
    </xf>
    <xf numFmtId="20" fontId="12" fillId="6" borderId="82" xfId="0" applyNumberFormat="1" applyFont="1" applyFill="1" applyBorder="1" applyAlignment="1" applyProtection="1">
      <alignment horizontal="center" vertical="center"/>
      <protection locked="0"/>
    </xf>
    <xf numFmtId="20" fontId="12" fillId="3" borderId="82" xfId="0" applyNumberFormat="1" applyFont="1" applyFill="1" applyBorder="1" applyAlignment="1" applyProtection="1">
      <alignment horizontal="center" vertical="center"/>
      <protection locked="0"/>
    </xf>
    <xf numFmtId="0" fontId="12" fillId="3" borderId="82" xfId="0" applyFont="1" applyFill="1" applyBorder="1" applyAlignment="1" applyProtection="1">
      <alignment horizontal="center" vertical="center"/>
      <protection locked="0"/>
    </xf>
    <xf numFmtId="0" fontId="12" fillId="5" borderId="82" xfId="0" applyFont="1" applyFill="1" applyBorder="1" applyAlignment="1" applyProtection="1">
      <alignment horizontal="center" vertical="center"/>
      <protection locked="0"/>
    </xf>
    <xf numFmtId="20" fontId="12" fillId="14" borderId="82" xfId="0" applyNumberFormat="1" applyFont="1" applyFill="1" applyBorder="1" applyAlignment="1" applyProtection="1">
      <alignment horizontal="center" vertical="center"/>
      <protection locked="0"/>
    </xf>
    <xf numFmtId="20" fontId="12" fillId="9" borderId="82" xfId="0" applyNumberFormat="1" applyFont="1" applyFill="1" applyBorder="1" applyAlignment="1" applyProtection="1">
      <alignment horizontal="center" vertical="center"/>
      <protection locked="0"/>
    </xf>
    <xf numFmtId="1" fontId="12" fillId="9" borderId="94" xfId="0" quotePrefix="1" applyNumberFormat="1" applyFont="1" applyFill="1" applyBorder="1" applyAlignment="1" applyProtection="1">
      <alignment horizontal="center" vertical="center"/>
      <protection locked="0"/>
    </xf>
    <xf numFmtId="20" fontId="12" fillId="5" borderId="82" xfId="0" quotePrefix="1" applyNumberFormat="1" applyFont="1" applyFill="1" applyBorder="1" applyAlignment="1" applyProtection="1">
      <alignment horizontal="center" vertical="center"/>
      <protection locked="0"/>
    </xf>
    <xf numFmtId="20" fontId="12" fillId="17" borderId="82" xfId="0" quotePrefix="1" applyNumberFormat="1" applyFont="1" applyFill="1" applyBorder="1" applyAlignment="1" applyProtection="1">
      <alignment horizontal="center" vertical="center"/>
      <protection locked="0"/>
    </xf>
    <xf numFmtId="0" fontId="12" fillId="17" borderId="82" xfId="0" applyFont="1" applyFill="1" applyBorder="1" applyAlignment="1" applyProtection="1">
      <alignment horizontal="center" vertical="center"/>
      <protection locked="0"/>
    </xf>
    <xf numFmtId="1" fontId="12" fillId="17" borderId="94" xfId="0" quotePrefix="1" applyNumberFormat="1" applyFont="1" applyFill="1" applyBorder="1" applyAlignment="1" applyProtection="1">
      <alignment horizontal="center" vertical="center"/>
      <protection locked="0"/>
    </xf>
    <xf numFmtId="1" fontId="12" fillId="17" borderId="94" xfId="0" applyNumberFormat="1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8" fillId="9" borderId="28" xfId="1" applyFont="1" applyFill="1" applyBorder="1" applyAlignment="1">
      <alignment horizontal="left" vertical="top" wrapText="1"/>
    </xf>
    <xf numFmtId="0" fontId="8" fillId="9" borderId="31" xfId="1" applyFont="1" applyFill="1" applyBorder="1" applyAlignment="1">
      <alignment horizontal="left" vertical="top" wrapText="1"/>
    </xf>
    <xf numFmtId="0" fontId="8" fillId="9" borderId="49" xfId="1" applyFont="1" applyFill="1" applyBorder="1" applyAlignment="1">
      <alignment horizontal="left" vertical="top" wrapText="1"/>
    </xf>
    <xf numFmtId="0" fontId="12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20" fontId="12" fillId="10" borderId="0" xfId="0" applyNumberFormat="1" applyFont="1" applyFill="1" applyBorder="1" applyAlignment="1">
      <alignment horizontal="center" vertical="center"/>
    </xf>
    <xf numFmtId="0" fontId="13" fillId="10" borderId="108" xfId="0" applyFont="1" applyFill="1" applyBorder="1" applyAlignment="1">
      <alignment horizontal="center" vertical="center"/>
    </xf>
    <xf numFmtId="0" fontId="0" fillId="10" borderId="109" xfId="0" applyFill="1" applyBorder="1"/>
    <xf numFmtId="0" fontId="8" fillId="4" borderId="82" xfId="1" applyFont="1" applyFill="1" applyBorder="1" applyAlignment="1">
      <alignment horizontal="left" vertical="top" wrapText="1"/>
    </xf>
    <xf numFmtId="0" fontId="8" fillId="4" borderId="46" xfId="1" applyFont="1" applyFill="1" applyBorder="1" applyAlignment="1">
      <alignment horizontal="left" vertical="top" wrapText="1"/>
    </xf>
    <xf numFmtId="0" fontId="5" fillId="4" borderId="84" xfId="0" applyFont="1" applyFill="1" applyBorder="1" applyAlignment="1">
      <alignment vertical="center"/>
    </xf>
    <xf numFmtId="0" fontId="13" fillId="4" borderId="26" xfId="0" applyFont="1" applyFill="1" applyBorder="1" applyAlignment="1" applyProtection="1">
      <alignment horizontal="center" vertical="center"/>
      <protection locked="0"/>
    </xf>
    <xf numFmtId="0" fontId="12" fillId="4" borderId="87" xfId="0" applyFont="1" applyFill="1" applyBorder="1" applyAlignment="1" applyProtection="1">
      <alignment horizontal="center" vertical="center"/>
      <protection locked="0"/>
    </xf>
    <xf numFmtId="0" fontId="12" fillId="4" borderId="94" xfId="0" applyFont="1" applyFill="1" applyBorder="1" applyAlignment="1" applyProtection="1">
      <alignment horizontal="center" vertical="center"/>
      <protection locked="0"/>
    </xf>
    <xf numFmtId="0" fontId="12" fillId="4" borderId="85" xfId="0" applyFont="1" applyFill="1" applyBorder="1" applyAlignment="1" applyProtection="1">
      <alignment horizontal="center" vertical="center"/>
      <protection locked="0"/>
    </xf>
    <xf numFmtId="1" fontId="3" fillId="4" borderId="24" xfId="0" applyNumberFormat="1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1" fontId="12" fillId="14" borderId="67" xfId="0" applyNumberFormat="1" applyFont="1" applyFill="1" applyBorder="1" applyAlignment="1" applyProtection="1">
      <alignment horizontal="center" vertical="center"/>
      <protection locked="0"/>
    </xf>
    <xf numFmtId="1" fontId="12" fillId="14" borderId="87" xfId="0" applyNumberFormat="1" applyFont="1" applyFill="1" applyBorder="1" applyAlignment="1" applyProtection="1">
      <alignment horizontal="center" vertical="center"/>
      <protection locked="0"/>
    </xf>
    <xf numFmtId="1" fontId="12" fillId="14" borderId="5" xfId="0" applyNumberFormat="1" applyFont="1" applyFill="1" applyBorder="1" applyAlignment="1" applyProtection="1">
      <alignment horizontal="center" vertical="center"/>
      <protection locked="0"/>
    </xf>
    <xf numFmtId="1" fontId="12" fillId="14" borderId="94" xfId="0" applyNumberFormat="1" applyFont="1" applyFill="1" applyBorder="1" applyAlignment="1" applyProtection="1">
      <alignment horizontal="center" vertical="center"/>
      <protection locked="0"/>
    </xf>
    <xf numFmtId="1" fontId="12" fillId="14" borderId="88" xfId="0" applyNumberFormat="1" applyFont="1" applyFill="1" applyBorder="1" applyAlignment="1" applyProtection="1">
      <alignment horizontal="center" vertical="center"/>
      <protection locked="0"/>
    </xf>
    <xf numFmtId="1" fontId="12" fillId="14" borderId="85" xfId="0" applyNumberFormat="1" applyFont="1" applyFill="1" applyBorder="1" applyAlignment="1" applyProtection="1">
      <alignment horizontal="center" vertical="center"/>
      <protection locked="0"/>
    </xf>
    <xf numFmtId="1" fontId="12" fillId="14" borderId="72" xfId="0" applyNumberFormat="1" applyFont="1" applyFill="1" applyBorder="1" applyAlignment="1">
      <alignment horizontal="center" vertical="center"/>
    </xf>
    <xf numFmtId="1" fontId="12" fillId="14" borderId="64" xfId="0" applyNumberFormat="1" applyFont="1" applyFill="1" applyBorder="1" applyAlignment="1">
      <alignment horizontal="center" vertical="center"/>
    </xf>
    <xf numFmtId="1" fontId="12" fillId="14" borderId="88" xfId="0" applyNumberFormat="1" applyFont="1" applyFill="1" applyBorder="1" applyAlignment="1">
      <alignment horizontal="center" vertical="center"/>
    </xf>
    <xf numFmtId="1" fontId="12" fillId="14" borderId="34" xfId="0" applyNumberFormat="1" applyFont="1" applyFill="1" applyBorder="1" applyAlignment="1">
      <alignment horizontal="center" vertical="center"/>
    </xf>
    <xf numFmtId="1" fontId="12" fillId="14" borderId="85" xfId="0" applyNumberFormat="1" applyFont="1" applyFill="1" applyBorder="1" applyAlignment="1">
      <alignment horizontal="center" vertical="center"/>
    </xf>
    <xf numFmtId="1" fontId="12" fillId="14" borderId="106" xfId="0" applyNumberFormat="1" applyFont="1" applyFill="1" applyBorder="1" applyAlignment="1">
      <alignment horizontal="center" vertical="center"/>
    </xf>
    <xf numFmtId="1" fontId="12" fillId="14" borderId="75" xfId="0" applyNumberFormat="1" applyFont="1" applyFill="1" applyBorder="1" applyAlignment="1">
      <alignment horizontal="center" vertical="center"/>
    </xf>
    <xf numFmtId="0" fontId="4" fillId="3" borderId="87" xfId="1" applyFont="1" applyFill="1" applyBorder="1" applyAlignment="1" applyProtection="1">
      <alignment horizontal="center" vertical="center" wrapText="1"/>
      <protection locked="0"/>
    </xf>
    <xf numFmtId="0" fontId="4" fillId="3" borderId="94" xfId="1" applyFont="1" applyFill="1" applyBorder="1" applyAlignment="1" applyProtection="1">
      <alignment horizontal="center" vertical="center" wrapText="1"/>
      <protection locked="0"/>
    </xf>
    <xf numFmtId="0" fontId="5" fillId="3" borderId="84" xfId="0" applyFont="1" applyFill="1" applyBorder="1" applyAlignment="1">
      <alignment vertical="center"/>
    </xf>
    <xf numFmtId="0" fontId="4" fillId="3" borderId="85" xfId="1" applyFont="1" applyFill="1" applyBorder="1" applyAlignment="1" applyProtection="1">
      <alignment horizontal="center" vertical="center" wrapText="1"/>
      <protection locked="0"/>
    </xf>
    <xf numFmtId="0" fontId="2" fillId="3" borderId="82" xfId="0" applyFont="1" applyFill="1" applyBorder="1" applyAlignment="1">
      <alignment vertical="center" wrapText="1"/>
    </xf>
    <xf numFmtId="1" fontId="6" fillId="3" borderId="8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46" xfId="0" applyFont="1" applyFill="1" applyBorder="1" applyAlignment="1">
      <alignment vertical="center" wrapText="1"/>
    </xf>
    <xf numFmtId="1" fontId="6" fillId="3" borderId="46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84" xfId="0" applyFont="1" applyFill="1" applyBorder="1" applyAlignment="1">
      <alignment vertical="center" wrapText="1"/>
    </xf>
    <xf numFmtId="1" fontId="6" fillId="3" borderId="84" xfId="1" applyNumberFormat="1" applyFont="1" applyFill="1" applyBorder="1" applyAlignment="1" applyProtection="1">
      <alignment horizontal="center" vertical="center" wrapText="1"/>
      <protection locked="0"/>
    </xf>
    <xf numFmtId="0" fontId="2" fillId="9" borderId="84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3" fillId="14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14" borderId="24" xfId="0" applyFont="1" applyFill="1" applyBorder="1" applyAlignment="1" applyProtection="1">
      <alignment horizontal="center" vertical="center"/>
      <protection locked="0"/>
    </xf>
    <xf numFmtId="0" fontId="2" fillId="14" borderId="66" xfId="0" applyFont="1" applyFill="1" applyBorder="1" applyAlignment="1" applyProtection="1">
      <alignment horizontal="center" vertical="center"/>
      <protection locked="0"/>
    </xf>
    <xf numFmtId="0" fontId="3" fillId="14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0" borderId="97" xfId="892" applyFont="1" applyFill="1" applyBorder="1" applyAlignment="1">
      <alignment horizontal="left"/>
    </xf>
    <xf numFmtId="0" fontId="3" fillId="0" borderId="7" xfId="892" applyFont="1" applyFill="1" applyBorder="1" applyAlignment="1">
      <alignment horizontal="left"/>
    </xf>
    <xf numFmtId="0" fontId="2" fillId="16" borderId="5" xfId="892" applyNumberFormat="1" applyFont="1" applyFill="1" applyBorder="1" applyAlignment="1" applyProtection="1">
      <alignment horizontal="left"/>
      <protection locked="0"/>
    </xf>
    <xf numFmtId="0" fontId="2" fillId="16" borderId="7" xfId="892" applyNumberFormat="1" applyFont="1" applyFill="1" applyBorder="1" applyAlignment="1" applyProtection="1">
      <alignment horizontal="left"/>
      <protection locked="0"/>
    </xf>
    <xf numFmtId="0" fontId="2" fillId="16" borderId="61" xfId="892" applyNumberFormat="1" applyFont="1" applyFill="1" applyBorder="1" applyAlignment="1" applyProtection="1">
      <alignment horizontal="left"/>
      <protection locked="0"/>
    </xf>
    <xf numFmtId="0" fontId="26" fillId="16" borderId="5" xfId="892" applyFill="1" applyBorder="1" applyAlignment="1">
      <alignment horizontal="center"/>
    </xf>
    <xf numFmtId="0" fontId="26" fillId="16" borderId="7" xfId="892" applyFill="1" applyBorder="1" applyAlignment="1">
      <alignment horizontal="center"/>
    </xf>
    <xf numFmtId="0" fontId="26" fillId="16" borderId="61" xfId="892" applyFill="1" applyBorder="1" applyAlignment="1">
      <alignment horizontal="center"/>
    </xf>
    <xf numFmtId="0" fontId="3" fillId="0" borderId="97" xfId="892" applyFont="1" applyBorder="1" applyAlignment="1">
      <alignment horizontal="center"/>
    </xf>
    <xf numFmtId="0" fontId="3" fillId="0" borderId="7" xfId="892" applyFont="1" applyBorder="1" applyAlignment="1">
      <alignment horizontal="center"/>
    </xf>
    <xf numFmtId="0" fontId="3" fillId="0" borderId="5" xfId="892" applyFont="1" applyBorder="1" applyAlignment="1">
      <alignment horizontal="center"/>
    </xf>
    <xf numFmtId="0" fontId="3" fillId="0" borderId="61" xfId="892" applyFont="1" applyBorder="1" applyAlignment="1">
      <alignment horizontal="center"/>
    </xf>
    <xf numFmtId="0" fontId="3" fillId="0" borderId="0" xfId="892" applyFont="1" applyFill="1" applyBorder="1" applyAlignment="1">
      <alignment horizontal="left"/>
    </xf>
    <xf numFmtId="0" fontId="26" fillId="0" borderId="0" xfId="892" applyFill="1" applyBorder="1" applyAlignment="1">
      <alignment horizontal="center"/>
    </xf>
    <xf numFmtId="0" fontId="3" fillId="0" borderId="0" xfId="892" applyFont="1" applyFill="1" applyBorder="1" applyAlignment="1">
      <alignment horizontal="center"/>
    </xf>
    <xf numFmtId="0" fontId="2" fillId="0" borderId="0" xfId="892" applyNumberFormat="1" applyFont="1" applyFill="1" applyBorder="1" applyAlignment="1" applyProtection="1">
      <alignment horizontal="left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horizontal="left"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1" fontId="3" fillId="5" borderId="26" xfId="0" applyNumberFormat="1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1" fontId="3" fillId="5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46" xfId="1" applyFont="1" applyFill="1" applyBorder="1" applyAlignment="1">
      <alignment horizontal="left" vertical="top" wrapText="1"/>
    </xf>
    <xf numFmtId="1" fontId="4" fillId="5" borderId="46" xfId="1" applyNumberFormat="1" applyFont="1" applyFill="1" applyBorder="1" applyAlignment="1" applyProtection="1">
      <alignment horizontal="center" vertical="top" wrapText="1"/>
      <protection locked="0"/>
    </xf>
    <xf numFmtId="1" fontId="4" fillId="5" borderId="87" xfId="1" applyNumberFormat="1" applyFont="1" applyFill="1" applyBorder="1" applyAlignment="1" applyProtection="1">
      <alignment horizontal="center" vertical="top" wrapText="1"/>
      <protection locked="0"/>
    </xf>
    <xf numFmtId="0" fontId="4" fillId="5" borderId="0" xfId="1" applyFont="1" applyFill="1" applyBorder="1" applyAlignment="1" applyProtection="1">
      <alignment horizontal="left" vertical="top" wrapText="1"/>
      <protection locked="0"/>
    </xf>
    <xf numFmtId="0" fontId="8" fillId="5" borderId="82" xfId="1" applyFont="1" applyFill="1" applyBorder="1" applyAlignment="1">
      <alignment horizontal="left" vertical="top" wrapText="1"/>
    </xf>
    <xf numFmtId="1" fontId="4" fillId="5" borderId="82" xfId="1" applyNumberFormat="1" applyFont="1" applyFill="1" applyBorder="1" applyAlignment="1" applyProtection="1">
      <alignment horizontal="center" vertical="top" wrapText="1"/>
      <protection locked="0"/>
    </xf>
    <xf numFmtId="1" fontId="4" fillId="5" borderId="94" xfId="1" applyNumberFormat="1" applyFont="1" applyFill="1" applyBorder="1" applyAlignment="1" applyProtection="1">
      <alignment horizontal="center" vertical="top" wrapText="1"/>
      <protection locked="0"/>
    </xf>
    <xf numFmtId="0" fontId="2" fillId="5" borderId="83" xfId="0" applyFont="1" applyFill="1" applyBorder="1" applyAlignment="1" applyProtection="1">
      <alignment horizontal="center" vertical="center"/>
      <protection locked="0"/>
    </xf>
    <xf numFmtId="0" fontId="5" fillId="5" borderId="84" xfId="0" applyFont="1" applyFill="1" applyBorder="1" applyAlignment="1">
      <alignment vertical="center"/>
    </xf>
    <xf numFmtId="1" fontId="4" fillId="5" borderId="84" xfId="1" applyNumberFormat="1" applyFont="1" applyFill="1" applyBorder="1" applyAlignment="1" applyProtection="1">
      <alignment horizontal="center" vertical="top" wrapText="1"/>
      <protection locked="0"/>
    </xf>
    <xf numFmtId="1" fontId="4" fillId="5" borderId="85" xfId="1" applyNumberFormat="1" applyFont="1" applyFill="1" applyBorder="1" applyAlignment="1" applyProtection="1">
      <alignment horizontal="center" vertical="top" wrapText="1"/>
      <protection locked="0"/>
    </xf>
    <xf numFmtId="0" fontId="4" fillId="5" borderId="0" xfId="1" applyFont="1" applyFill="1" applyBorder="1" applyAlignment="1" applyProtection="1">
      <alignment horizontal="center" vertical="top" wrapText="1"/>
      <protection locked="0"/>
    </xf>
    <xf numFmtId="0" fontId="13" fillId="5" borderId="24" xfId="0" applyFont="1" applyFill="1" applyBorder="1" applyAlignment="1" applyProtection="1">
      <alignment horizontal="center" vertical="center"/>
      <protection locked="0"/>
    </xf>
    <xf numFmtId="16" fontId="2" fillId="5" borderId="46" xfId="0" applyNumberFormat="1" applyFont="1" applyFill="1" applyBorder="1" applyAlignment="1" applyProtection="1">
      <alignment horizontal="center" vertical="center"/>
      <protection locked="0"/>
    </xf>
    <xf numFmtId="20" fontId="12" fillId="5" borderId="46" xfId="0" quotePrefix="1" applyNumberFormat="1" applyFont="1" applyFill="1" applyBorder="1" applyAlignment="1" applyProtection="1">
      <alignment horizontal="center" vertical="center"/>
      <protection locked="0"/>
    </xf>
    <xf numFmtId="0" fontId="12" fillId="5" borderId="46" xfId="0" applyFont="1" applyFill="1" applyBorder="1" applyAlignment="1" applyProtection="1">
      <alignment horizontal="center" vertical="center"/>
      <protection locked="0"/>
    </xf>
    <xf numFmtId="1" fontId="12" fillId="5" borderId="67" xfId="0" applyNumberFormat="1" applyFont="1" applyFill="1" applyBorder="1" applyAlignment="1" applyProtection="1">
      <alignment horizontal="center" vertical="center"/>
      <protection locked="0"/>
    </xf>
    <xf numFmtId="1" fontId="12" fillId="5" borderId="87" xfId="0" applyNumberFormat="1" applyFont="1" applyFill="1" applyBorder="1" applyAlignment="1" applyProtection="1">
      <alignment horizontal="center" vertical="center"/>
      <protection locked="0"/>
    </xf>
    <xf numFmtId="1" fontId="12" fillId="5" borderId="5" xfId="0" applyNumberFormat="1" applyFont="1" applyFill="1" applyBorder="1" applyAlignment="1" applyProtection="1">
      <alignment horizontal="center" vertical="center"/>
      <protection locked="0"/>
    </xf>
    <xf numFmtId="20" fontId="12" fillId="5" borderId="84" xfId="0" quotePrefix="1" applyNumberFormat="1" applyFont="1" applyFill="1" applyBorder="1" applyAlignment="1" applyProtection="1">
      <alignment horizontal="center" vertical="center"/>
      <protection locked="0"/>
    </xf>
    <xf numFmtId="0" fontId="12" fillId="5" borderId="84" xfId="0" applyFont="1" applyFill="1" applyBorder="1" applyAlignment="1" applyProtection="1">
      <alignment horizontal="center" vertical="center"/>
      <protection locked="0"/>
    </xf>
    <xf numFmtId="1" fontId="12" fillId="5" borderId="88" xfId="0" applyNumberFormat="1" applyFont="1" applyFill="1" applyBorder="1" applyAlignment="1" applyProtection="1">
      <alignment horizontal="center" vertical="center"/>
      <protection locked="0"/>
    </xf>
    <xf numFmtId="1" fontId="12" fillId="5" borderId="85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</xf>
    <xf numFmtId="20" fontId="12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20" fontId="1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0" fontId="8" fillId="3" borderId="46" xfId="1" applyFont="1" applyFill="1" applyBorder="1" applyAlignment="1">
      <alignment horizontal="left" vertical="top" wrapText="1"/>
    </xf>
    <xf numFmtId="0" fontId="4" fillId="3" borderId="4" xfId="1" applyFont="1" applyFill="1" applyBorder="1" applyAlignment="1" applyProtection="1">
      <alignment horizontal="center" vertical="top" wrapText="1"/>
      <protection locked="0"/>
    </xf>
    <xf numFmtId="0" fontId="4" fillId="3" borderId="64" xfId="1" applyFont="1" applyFill="1" applyBorder="1" applyAlignment="1" applyProtection="1">
      <alignment horizontal="center" vertical="top" wrapText="1"/>
      <protection locked="0"/>
    </xf>
    <xf numFmtId="0" fontId="8" fillId="3" borderId="82" xfId="1" applyFont="1" applyFill="1" applyBorder="1" applyAlignment="1">
      <alignment horizontal="left" vertical="top" wrapText="1"/>
    </xf>
    <xf numFmtId="0" fontId="4" fillId="3" borderId="82" xfId="1" applyFont="1" applyFill="1" applyBorder="1" applyAlignment="1" applyProtection="1">
      <alignment horizontal="center" vertical="top" wrapText="1"/>
      <protection locked="0"/>
    </xf>
    <xf numFmtId="0" fontId="4" fillId="3" borderId="94" xfId="1" applyFont="1" applyFill="1" applyBorder="1" applyAlignment="1" applyProtection="1">
      <alignment horizontal="center" vertical="top" wrapText="1"/>
      <protection locked="0"/>
    </xf>
    <xf numFmtId="0" fontId="4" fillId="3" borderId="84" xfId="1" applyFont="1" applyFill="1" applyBorder="1" applyAlignment="1" applyProtection="1">
      <alignment horizontal="center" vertical="top" wrapText="1"/>
      <protection locked="0"/>
    </xf>
    <xf numFmtId="0" fontId="4" fillId="3" borderId="85" xfId="1" applyFont="1" applyFill="1" applyBorder="1" applyAlignment="1" applyProtection="1">
      <alignment horizontal="center" vertical="top" wrapText="1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16" fontId="2" fillId="3" borderId="46" xfId="0" applyNumberFormat="1" applyFont="1" applyFill="1" applyBorder="1" applyAlignment="1" applyProtection="1">
      <alignment horizontal="center" vertical="center"/>
      <protection locked="0"/>
    </xf>
    <xf numFmtId="20" fontId="12" fillId="3" borderId="46" xfId="0" quotePrefix="1" applyNumberFormat="1" applyFont="1" applyFill="1" applyBorder="1" applyAlignment="1" applyProtection="1">
      <alignment horizontal="center" vertical="center"/>
      <protection locked="0"/>
    </xf>
    <xf numFmtId="0" fontId="12" fillId="3" borderId="46" xfId="0" applyFont="1" applyFill="1" applyBorder="1" applyAlignment="1" applyProtection="1">
      <alignment horizontal="center" vertical="center"/>
      <protection locked="0"/>
    </xf>
    <xf numFmtId="0" fontId="12" fillId="3" borderId="87" xfId="0" applyFont="1" applyFill="1" applyBorder="1" applyAlignment="1" applyProtection="1">
      <alignment horizontal="center" vertical="center"/>
      <protection locked="0"/>
    </xf>
    <xf numFmtId="0" fontId="12" fillId="3" borderId="94" xfId="0" applyFont="1" applyFill="1" applyBorder="1" applyAlignment="1" applyProtection="1">
      <alignment horizontal="center" vertical="center"/>
      <protection locked="0"/>
    </xf>
    <xf numFmtId="20" fontId="12" fillId="3" borderId="84" xfId="0" quotePrefix="1" applyNumberFormat="1" applyFont="1" applyFill="1" applyBorder="1" applyAlignment="1" applyProtection="1">
      <alignment horizontal="center" vertical="center"/>
      <protection locked="0"/>
    </xf>
    <xf numFmtId="0" fontId="12" fillId="3" borderId="84" xfId="0" applyFont="1" applyFill="1" applyBorder="1" applyAlignment="1" applyProtection="1">
      <alignment horizontal="center" vertical="center"/>
      <protection locked="0"/>
    </xf>
    <xf numFmtId="0" fontId="12" fillId="3" borderId="8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</xf>
    <xf numFmtId="20" fontId="12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20" fontId="12" fillId="3" borderId="0" xfId="0" applyNumberFormat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>
      <alignment horizontal="left" vertical="top" wrapText="1"/>
    </xf>
    <xf numFmtId="20" fontId="4" fillId="5" borderId="0" xfId="1" applyNumberFormat="1" applyFont="1" applyFill="1" applyBorder="1" applyAlignment="1" applyProtection="1">
      <alignment horizontal="center" vertical="top" wrapText="1"/>
      <protection locked="0"/>
    </xf>
    <xf numFmtId="1" fontId="4" fillId="5" borderId="0" xfId="1" applyNumberFormat="1" applyFont="1" applyFill="1" applyBorder="1" applyAlignment="1" applyProtection="1">
      <alignment horizontal="center" vertical="top" wrapText="1"/>
      <protection locked="0"/>
    </xf>
    <xf numFmtId="0" fontId="5" fillId="5" borderId="55" xfId="0" applyFont="1" applyFill="1" applyBorder="1" applyAlignment="1">
      <alignment vertical="center"/>
    </xf>
    <xf numFmtId="0" fontId="4" fillId="5" borderId="44" xfId="1" applyFont="1" applyFill="1" applyBorder="1" applyAlignment="1" applyProtection="1">
      <alignment horizontal="center" vertical="top" wrapText="1"/>
      <protection locked="0"/>
    </xf>
    <xf numFmtId="20" fontId="4" fillId="5" borderId="44" xfId="1" applyNumberFormat="1" applyFont="1" applyFill="1" applyBorder="1" applyAlignment="1" applyProtection="1">
      <alignment horizontal="center" vertical="top" wrapText="1"/>
      <protection locked="0"/>
    </xf>
    <xf numFmtId="0" fontId="4" fillId="5" borderId="56" xfId="1" applyFont="1" applyFill="1" applyBorder="1" applyAlignment="1" applyProtection="1">
      <alignment horizontal="center" vertical="top" wrapText="1"/>
      <protection locked="0"/>
    </xf>
    <xf numFmtId="0" fontId="5" fillId="5" borderId="57" xfId="0" applyFont="1" applyFill="1" applyBorder="1" applyAlignment="1">
      <alignment vertical="center"/>
    </xf>
    <xf numFmtId="0" fontId="4" fillId="5" borderId="58" xfId="1" applyFont="1" applyFill="1" applyBorder="1" applyAlignment="1" applyProtection="1">
      <alignment horizontal="center" vertical="top" wrapText="1"/>
      <protection locked="0"/>
    </xf>
    <xf numFmtId="20" fontId="4" fillId="5" borderId="58" xfId="1" applyNumberFormat="1" applyFont="1" applyFill="1" applyBorder="1" applyAlignment="1" applyProtection="1">
      <alignment horizontal="center" vertical="top" wrapText="1"/>
      <protection locked="0"/>
    </xf>
    <xf numFmtId="0" fontId="4" fillId="5" borderId="59" xfId="1" applyFont="1" applyFill="1" applyBorder="1" applyAlignment="1" applyProtection="1">
      <alignment horizontal="center" vertical="top" wrapText="1"/>
      <protection locked="0"/>
    </xf>
    <xf numFmtId="0" fontId="13" fillId="9" borderId="26" xfId="0" applyFont="1" applyFill="1" applyBorder="1" applyAlignment="1" applyProtection="1">
      <alignment horizontal="center" vertical="center"/>
      <protection locked="0"/>
    </xf>
    <xf numFmtId="0" fontId="13" fillId="9" borderId="27" xfId="0" applyFont="1" applyFill="1" applyBorder="1" applyAlignment="1" applyProtection="1">
      <alignment horizontal="center" vertical="center"/>
      <protection locked="0"/>
    </xf>
    <xf numFmtId="0" fontId="26" fillId="0" borderId="0" xfId="892" applyBorder="1"/>
    <xf numFmtId="20" fontId="42" fillId="8" borderId="15" xfId="0" applyNumberFormat="1" applyFont="1" applyFill="1" applyBorder="1" applyAlignment="1" applyProtection="1">
      <alignment horizontal="center" vertical="center"/>
      <protection locked="0"/>
    </xf>
    <xf numFmtId="0" fontId="42" fillId="8" borderId="24" xfId="0" applyNumberFormat="1" applyFont="1" applyFill="1" applyBorder="1" applyAlignment="1" applyProtection="1">
      <alignment vertical="center"/>
      <protection locked="0"/>
    </xf>
    <xf numFmtId="0" fontId="42" fillId="8" borderId="24" xfId="0" applyFont="1" applyFill="1" applyBorder="1"/>
    <xf numFmtId="0" fontId="42" fillId="8" borderId="16" xfId="0" applyFont="1" applyFill="1" applyBorder="1"/>
    <xf numFmtId="0" fontId="38" fillId="0" borderId="82" xfId="0" applyNumberFormat="1" applyFont="1" applyFill="1" applyBorder="1" applyAlignment="1" applyProtection="1">
      <alignment horizontal="center" vertical="center"/>
      <protection locked="0"/>
    </xf>
    <xf numFmtId="0" fontId="37" fillId="0" borderId="82" xfId="0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20" fontId="37" fillId="0" borderId="86" xfId="0" applyNumberFormat="1" applyFont="1" applyBorder="1" applyAlignment="1" applyProtection="1">
      <alignment horizontal="center" vertical="center"/>
      <protection locked="0"/>
    </xf>
    <xf numFmtId="0" fontId="38" fillId="0" borderId="46" xfId="0" applyNumberFormat="1" applyFont="1" applyFill="1" applyBorder="1" applyAlignment="1" applyProtection="1">
      <alignment horizontal="center" vertical="center"/>
      <protection locked="0"/>
    </xf>
    <xf numFmtId="0" fontId="37" fillId="0" borderId="84" xfId="0" applyNumberFormat="1" applyFont="1" applyFill="1" applyBorder="1" applyAlignment="1" applyProtection="1">
      <alignment horizontal="center" vertical="center"/>
      <protection locked="0"/>
    </xf>
    <xf numFmtId="0" fontId="37" fillId="0" borderId="84" xfId="0" applyFont="1" applyBorder="1" applyAlignment="1">
      <alignment horizontal="center" vertical="center"/>
    </xf>
    <xf numFmtId="0" fontId="37" fillId="0" borderId="85" xfId="0" applyFont="1" applyBorder="1" applyAlignment="1">
      <alignment horizontal="center" vertical="center"/>
    </xf>
    <xf numFmtId="0" fontId="2" fillId="0" borderId="91" xfId="0" applyNumberFormat="1" applyFont="1" applyBorder="1" applyAlignment="1">
      <alignment horizontal="center" vertical="center"/>
    </xf>
    <xf numFmtId="0" fontId="2" fillId="0" borderId="92" xfId="0" applyNumberFormat="1" applyFont="1" applyFill="1" applyBorder="1" applyAlignment="1">
      <alignment horizontal="center" vertical="center"/>
    </xf>
    <xf numFmtId="0" fontId="2" fillId="0" borderId="93" xfId="0" applyNumberFormat="1" applyFont="1" applyFill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94" xfId="0" applyFont="1" applyBorder="1" applyAlignment="1">
      <alignment horizontal="center" vertical="center"/>
    </xf>
    <xf numFmtId="20" fontId="37" fillId="0" borderId="14" xfId="0" applyNumberFormat="1" applyFont="1" applyBorder="1" applyAlignment="1" applyProtection="1">
      <alignment horizontal="center" vertical="center"/>
      <protection locked="0"/>
    </xf>
    <xf numFmtId="20" fontId="24" fillId="8" borderId="15" xfId="0" applyNumberFormat="1" applyFont="1" applyFill="1" applyBorder="1" applyAlignment="1" applyProtection="1">
      <alignment horizontal="center" vertical="center"/>
      <protection locked="0"/>
    </xf>
    <xf numFmtId="0" fontId="24" fillId="8" borderId="24" xfId="0" applyNumberFormat="1" applyFont="1" applyFill="1" applyBorder="1" applyAlignment="1" applyProtection="1">
      <alignment vertical="center"/>
      <protection locked="0"/>
    </xf>
    <xf numFmtId="0" fontId="24" fillId="8" borderId="24" xfId="0" applyFont="1" applyFill="1" applyBorder="1"/>
    <xf numFmtId="0" fontId="24" fillId="8" borderId="16" xfId="0" applyFont="1" applyFill="1" applyBorder="1"/>
    <xf numFmtId="0" fontId="2" fillId="0" borderId="91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110" xfId="0" applyNumberFormat="1" applyFont="1" applyFill="1" applyBorder="1" applyAlignment="1">
      <alignment horizontal="center" vertical="center"/>
    </xf>
    <xf numFmtId="0" fontId="2" fillId="0" borderId="98" xfId="0" applyNumberFormat="1" applyFont="1" applyFill="1" applyBorder="1" applyAlignment="1">
      <alignment horizontal="center" vertical="center"/>
    </xf>
    <xf numFmtId="0" fontId="2" fillId="0" borderId="102" xfId="0" applyNumberFormat="1" applyFont="1" applyFill="1" applyBorder="1" applyAlignment="1">
      <alignment horizontal="center" vertical="center"/>
    </xf>
    <xf numFmtId="0" fontId="2" fillId="0" borderId="99" xfId="0" applyNumberFormat="1" applyFont="1" applyFill="1" applyBorder="1" applyAlignment="1">
      <alignment horizontal="center" vertical="center"/>
    </xf>
    <xf numFmtId="0" fontId="0" fillId="0" borderId="92" xfId="0" applyNumberFormat="1" applyBorder="1" applyAlignment="1">
      <alignment horizontal="center" vertical="center"/>
    </xf>
    <xf numFmtId="0" fontId="0" fillId="0" borderId="93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vertical="center"/>
    </xf>
    <xf numFmtId="0" fontId="12" fillId="0" borderId="32" xfId="0" applyFont="1" applyBorder="1"/>
    <xf numFmtId="0" fontId="3" fillId="5" borderId="111" xfId="0" applyFont="1" applyFill="1" applyBorder="1" applyAlignment="1" applyProtection="1">
      <alignment horizontal="center" vertical="center"/>
      <protection locked="0"/>
    </xf>
    <xf numFmtId="0" fontId="3" fillId="5" borderId="112" xfId="0" applyFont="1" applyFill="1" applyBorder="1" applyAlignment="1" applyProtection="1">
      <alignment horizontal="center" vertical="center"/>
      <protection locked="0"/>
    </xf>
    <xf numFmtId="0" fontId="3" fillId="5" borderId="113" xfId="0" applyFont="1" applyFill="1" applyBorder="1" applyAlignment="1" applyProtection="1">
      <alignment horizontal="center" vertical="center"/>
      <protection locked="0"/>
    </xf>
    <xf numFmtId="0" fontId="6" fillId="5" borderId="82" xfId="1" applyFont="1" applyFill="1" applyBorder="1" applyAlignment="1" applyProtection="1">
      <alignment horizontal="center" vertical="center" wrapText="1"/>
      <protection locked="0"/>
    </xf>
    <xf numFmtId="0" fontId="2" fillId="5" borderId="86" xfId="0" applyFont="1" applyFill="1" applyBorder="1" applyAlignment="1">
      <alignment vertical="center" wrapText="1"/>
    </xf>
    <xf numFmtId="0" fontId="6" fillId="5" borderId="46" xfId="1" applyFont="1" applyFill="1" applyBorder="1" applyAlignment="1" applyProtection="1">
      <alignment horizontal="center" vertical="center" wrapText="1"/>
      <protection locked="0"/>
    </xf>
    <xf numFmtId="0" fontId="6" fillId="5" borderId="87" xfId="1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>
      <alignment vertical="center" wrapText="1"/>
    </xf>
    <xf numFmtId="0" fontId="6" fillId="5" borderId="94" xfId="1" applyFont="1" applyFill="1" applyBorder="1" applyAlignment="1" applyProtection="1">
      <alignment horizontal="center" vertical="center" wrapText="1"/>
      <protection locked="0"/>
    </xf>
    <xf numFmtId="0" fontId="2" fillId="5" borderId="83" xfId="0" applyFont="1" applyFill="1" applyBorder="1" applyAlignment="1">
      <alignment vertical="center" wrapText="1"/>
    </xf>
    <xf numFmtId="0" fontId="6" fillId="5" borderId="84" xfId="1" applyFont="1" applyFill="1" applyBorder="1" applyAlignment="1" applyProtection="1">
      <alignment horizontal="center" vertical="center" wrapText="1"/>
      <protection locked="0"/>
    </xf>
    <xf numFmtId="0" fontId="6" fillId="5" borderId="85" xfId="1" applyFont="1" applyFill="1" applyBorder="1" applyAlignment="1" applyProtection="1">
      <alignment horizontal="center" vertical="center" wrapText="1"/>
      <protection locked="0"/>
    </xf>
    <xf numFmtId="1" fontId="6" fillId="5" borderId="46" xfId="1" applyNumberFormat="1" applyFont="1" applyFill="1" applyBorder="1" applyAlignment="1" applyProtection="1">
      <alignment horizontal="center" vertical="center" wrapText="1"/>
      <protection locked="0"/>
    </xf>
    <xf numFmtId="1" fontId="6" fillId="5" borderId="8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30" xfId="1" applyNumberFormat="1" applyFont="1" applyFill="1" applyBorder="1" applyAlignment="1" applyProtection="1">
      <alignment horizontal="center" vertical="center" wrapText="1"/>
      <protection locked="0"/>
    </xf>
    <xf numFmtId="1" fontId="6" fillId="9" borderId="30" xfId="1" applyNumberFormat="1" applyFont="1" applyFill="1" applyBorder="1" applyAlignment="1" applyProtection="1">
      <alignment horizontal="center" vertical="center" wrapText="1"/>
      <protection locked="0"/>
    </xf>
    <xf numFmtId="1" fontId="4" fillId="4" borderId="82" xfId="1" applyNumberFormat="1" applyFont="1" applyFill="1" applyBorder="1" applyAlignment="1" applyProtection="1">
      <alignment horizontal="center" vertical="top" wrapText="1"/>
      <protection locked="0"/>
    </xf>
    <xf numFmtId="1" fontId="4" fillId="4" borderId="46" xfId="1" applyNumberFormat="1" applyFont="1" applyFill="1" applyBorder="1" applyAlignment="1" applyProtection="1">
      <alignment horizontal="center" vertical="top" wrapText="1"/>
      <protection locked="0"/>
    </xf>
    <xf numFmtId="1" fontId="4" fillId="4" borderId="87" xfId="1" applyNumberFormat="1" applyFont="1" applyFill="1" applyBorder="1" applyAlignment="1" applyProtection="1">
      <alignment horizontal="center" vertical="top" wrapText="1"/>
      <protection locked="0"/>
    </xf>
    <xf numFmtId="1" fontId="4" fillId="4" borderId="94" xfId="1" applyNumberFormat="1" applyFont="1" applyFill="1" applyBorder="1" applyAlignment="1" applyProtection="1">
      <alignment horizontal="center" vertical="top" wrapText="1"/>
      <protection locked="0"/>
    </xf>
    <xf numFmtId="1" fontId="4" fillId="4" borderId="84" xfId="1" applyNumberFormat="1" applyFont="1" applyFill="1" applyBorder="1" applyAlignment="1" applyProtection="1">
      <alignment horizontal="center" vertical="top" wrapText="1"/>
      <protection locked="0"/>
    </xf>
    <xf numFmtId="1" fontId="4" fillId="4" borderId="85" xfId="1" applyNumberFormat="1" applyFont="1" applyFill="1" applyBorder="1" applyAlignment="1" applyProtection="1">
      <alignment horizontal="center" vertical="top" wrapText="1"/>
      <protection locked="0"/>
    </xf>
    <xf numFmtId="0" fontId="38" fillId="0" borderId="4" xfId="0" applyNumberFormat="1" applyFont="1" applyFill="1" applyBorder="1" applyAlignment="1" applyProtection="1">
      <alignment horizontal="center" vertical="center"/>
      <protection locked="0"/>
    </xf>
    <xf numFmtId="0" fontId="37" fillId="0" borderId="4" xfId="0" applyFont="1" applyBorder="1" applyAlignment="1">
      <alignment horizontal="center"/>
    </xf>
    <xf numFmtId="0" fontId="37" fillId="0" borderId="64" xfId="0" applyFont="1" applyBorder="1" applyAlignment="1">
      <alignment horizontal="center"/>
    </xf>
    <xf numFmtId="0" fontId="37" fillId="0" borderId="82" xfId="0" applyFont="1" applyBorder="1" applyAlignment="1">
      <alignment horizontal="center"/>
    </xf>
    <xf numFmtId="0" fontId="37" fillId="0" borderId="94" xfId="0" applyFont="1" applyBorder="1" applyAlignment="1">
      <alignment horizontal="center"/>
    </xf>
    <xf numFmtId="0" fontId="37" fillId="0" borderId="82" xfId="0" applyNumberFormat="1" applyFont="1" applyFill="1" applyBorder="1" applyAlignment="1" applyProtection="1">
      <alignment horizontal="center" vertical="center"/>
      <protection locked="0"/>
    </xf>
    <xf numFmtId="0" fontId="37" fillId="0" borderId="84" xfId="0" applyFont="1" applyBorder="1" applyAlignment="1">
      <alignment horizontal="center"/>
    </xf>
    <xf numFmtId="0" fontId="37" fillId="0" borderId="85" xfId="0" applyFont="1" applyBorder="1" applyAlignment="1">
      <alignment horizontal="center"/>
    </xf>
    <xf numFmtId="0" fontId="37" fillId="0" borderId="4" xfId="0" applyFont="1" applyBorder="1" applyAlignment="1">
      <alignment horizontal="center" vertical="center"/>
    </xf>
    <xf numFmtId="0" fontId="37" fillId="0" borderId="64" xfId="0" applyFont="1" applyBorder="1" applyAlignment="1">
      <alignment horizontal="center" vertical="center"/>
    </xf>
    <xf numFmtId="0" fontId="24" fillId="8" borderId="24" xfId="0" applyNumberFormat="1" applyFont="1" applyFill="1" applyBorder="1" applyAlignment="1" applyProtection="1">
      <alignment horizontal="center" vertical="center"/>
      <protection locked="0"/>
    </xf>
    <xf numFmtId="0" fontId="43" fillId="20" borderId="24" xfId="0" applyFont="1" applyFill="1" applyBorder="1" applyAlignment="1">
      <alignment horizontal="center"/>
    </xf>
    <xf numFmtId="0" fontId="43" fillId="20" borderId="17" xfId="0" applyFont="1" applyFill="1" applyBorder="1" applyAlignment="1">
      <alignment horizontal="center"/>
    </xf>
    <xf numFmtId="0" fontId="24" fillId="8" borderId="24" xfId="0" applyFont="1" applyFill="1" applyBorder="1" applyAlignment="1">
      <alignment horizontal="center" vertical="center"/>
    </xf>
    <xf numFmtId="0" fontId="24" fillId="8" borderId="16" xfId="0" applyFont="1" applyFill="1" applyBorder="1" applyAlignment="1">
      <alignment horizontal="center" vertical="center"/>
    </xf>
    <xf numFmtId="0" fontId="2" fillId="9" borderId="0" xfId="0" applyFont="1" applyFill="1" applyBorder="1" applyAlignment="1" applyProtection="1">
      <alignment horizontal="center" vertical="center"/>
      <protection locked="0"/>
    </xf>
    <xf numFmtId="0" fontId="2" fillId="9" borderId="66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3" fillId="9" borderId="24" xfId="0" applyFont="1" applyFill="1" applyBorder="1" applyAlignment="1" applyProtection="1">
      <alignment horizontal="center" vertical="center"/>
      <protection locked="0"/>
    </xf>
    <xf numFmtId="0" fontId="3" fillId="7" borderId="24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7" borderId="17" xfId="0" applyFont="1" applyFill="1" applyBorder="1" applyAlignment="1" applyProtection="1">
      <alignment horizontal="center" vertical="center"/>
      <protection locked="0"/>
    </xf>
    <xf numFmtId="0" fontId="3" fillId="0" borderId="0" xfId="892" applyFont="1" applyFill="1" applyBorder="1" applyAlignment="1">
      <alignment horizontal="left"/>
    </xf>
    <xf numFmtId="0" fontId="26" fillId="0" borderId="0" xfId="892" applyFill="1" applyBorder="1" applyAlignment="1">
      <alignment horizontal="center"/>
    </xf>
    <xf numFmtId="0" fontId="3" fillId="0" borderId="0" xfId="892" applyFont="1" applyFill="1" applyBorder="1" applyAlignment="1">
      <alignment horizontal="center"/>
    </xf>
    <xf numFmtId="0" fontId="2" fillId="0" borderId="0" xfId="892" applyNumberFormat="1" applyFont="1" applyFill="1" applyBorder="1" applyAlignment="1" applyProtection="1">
      <alignment horizontal="left"/>
      <protection locked="0"/>
    </xf>
    <xf numFmtId="0" fontId="2" fillId="7" borderId="111" xfId="0" applyFont="1" applyFill="1" applyBorder="1" applyAlignment="1" applyProtection="1">
      <alignment horizontal="center" vertical="center"/>
      <protection locked="0"/>
    </xf>
    <xf numFmtId="0" fontId="2" fillId="7" borderId="112" xfId="0" applyFont="1" applyFill="1" applyBorder="1" applyAlignment="1" applyProtection="1">
      <alignment horizontal="center" vertical="center"/>
      <protection locked="0"/>
    </xf>
    <xf numFmtId="0" fontId="2" fillId="7" borderId="113" xfId="0" applyFont="1" applyFill="1" applyBorder="1" applyAlignment="1" applyProtection="1">
      <alignment horizontal="center" vertical="center"/>
      <protection locked="0"/>
    </xf>
    <xf numFmtId="0" fontId="6" fillId="7" borderId="82" xfId="1" applyFont="1" applyFill="1" applyBorder="1" applyAlignment="1" applyProtection="1">
      <alignment horizontal="center" vertical="center" wrapText="1"/>
      <protection locked="0"/>
    </xf>
    <xf numFmtId="0" fontId="2" fillId="7" borderId="86" xfId="0" applyFont="1" applyFill="1" applyBorder="1" applyAlignment="1">
      <alignment vertical="center" wrapText="1"/>
    </xf>
    <xf numFmtId="0" fontId="6" fillId="7" borderId="46" xfId="1" applyFont="1" applyFill="1" applyBorder="1" applyAlignment="1" applyProtection="1">
      <alignment horizontal="center" vertical="center" wrapText="1"/>
      <protection locked="0"/>
    </xf>
    <xf numFmtId="1" fontId="6" fillId="7" borderId="4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87" xfId="1" applyFont="1" applyFill="1" applyBorder="1" applyAlignment="1" applyProtection="1">
      <alignment horizontal="center" vertical="center" wrapText="1"/>
      <protection locked="0"/>
    </xf>
    <xf numFmtId="0" fontId="2" fillId="7" borderId="12" xfId="0" applyFont="1" applyFill="1" applyBorder="1" applyAlignment="1">
      <alignment vertical="center" wrapText="1"/>
    </xf>
    <xf numFmtId="0" fontId="6" fillId="7" borderId="94" xfId="1" applyFont="1" applyFill="1" applyBorder="1" applyAlignment="1" applyProtection="1">
      <alignment horizontal="center" vertical="center" wrapText="1"/>
      <protection locked="0"/>
    </xf>
    <xf numFmtId="0" fontId="2" fillId="7" borderId="83" xfId="0" applyFont="1" applyFill="1" applyBorder="1" applyAlignment="1">
      <alignment vertical="center" wrapText="1"/>
    </xf>
    <xf numFmtId="0" fontId="6" fillId="7" borderId="84" xfId="1" applyFont="1" applyFill="1" applyBorder="1" applyAlignment="1" applyProtection="1">
      <alignment horizontal="center" vertical="center" wrapText="1"/>
      <protection locked="0"/>
    </xf>
    <xf numFmtId="0" fontId="6" fillId="7" borderId="85" xfId="1" applyFont="1" applyFill="1" applyBorder="1" applyAlignment="1" applyProtection="1">
      <alignment horizontal="center" vertical="center" wrapText="1"/>
      <protection locked="0"/>
    </xf>
    <xf numFmtId="1" fontId="2" fillId="3" borderId="46" xfId="0" applyNumberFormat="1" applyFont="1" applyFill="1" applyBorder="1" applyAlignment="1" applyProtection="1">
      <alignment horizontal="center" vertical="center"/>
      <protection locked="0"/>
    </xf>
    <xf numFmtId="1" fontId="2" fillId="3" borderId="84" xfId="0" applyNumberFormat="1" applyFont="1" applyFill="1" applyBorder="1" applyAlignment="1" applyProtection="1">
      <alignment horizontal="center" vertical="center"/>
      <protection locked="0"/>
    </xf>
    <xf numFmtId="20" fontId="0" fillId="0" borderId="0" xfId="0" applyNumberFormat="1"/>
    <xf numFmtId="20" fontId="37" fillId="0" borderId="114" xfId="0" applyNumberFormat="1" applyFont="1" applyBorder="1" applyAlignment="1" applyProtection="1">
      <alignment horizontal="center" vertical="center"/>
      <protection locked="0"/>
    </xf>
    <xf numFmtId="0" fontId="37" fillId="0" borderId="1" xfId="0" applyNumberFormat="1" applyFont="1" applyFill="1" applyBorder="1" applyAlignment="1" applyProtection="1">
      <alignment vertical="center"/>
      <protection locked="0"/>
    </xf>
    <xf numFmtId="0" fontId="37" fillId="0" borderId="1" xfId="0" applyFont="1" applyBorder="1"/>
    <xf numFmtId="0" fontId="37" fillId="0" borderId="32" xfId="0" applyFont="1" applyBorder="1"/>
    <xf numFmtId="1" fontId="12" fillId="3" borderId="87" xfId="0" applyNumberFormat="1" applyFont="1" applyFill="1" applyBorder="1" applyAlignment="1" applyProtection="1">
      <alignment horizontal="center" vertical="center"/>
      <protection locked="0"/>
    </xf>
    <xf numFmtId="0" fontId="2" fillId="17" borderId="83" xfId="0" applyFont="1" applyFill="1" applyBorder="1" applyAlignment="1" applyProtection="1">
      <alignment horizontal="center" vertical="center"/>
      <protection locked="0"/>
    </xf>
    <xf numFmtId="16" fontId="2" fillId="17" borderId="84" xfId="0" applyNumberFormat="1" applyFont="1" applyFill="1" applyBorder="1" applyAlignment="1" applyProtection="1">
      <alignment horizontal="center" vertical="center"/>
      <protection locked="0"/>
    </xf>
    <xf numFmtId="20" fontId="12" fillId="17" borderId="84" xfId="0" quotePrefix="1" applyNumberFormat="1" applyFont="1" applyFill="1" applyBorder="1" applyAlignment="1" applyProtection="1">
      <alignment horizontal="center" vertical="center"/>
      <protection locked="0"/>
    </xf>
    <xf numFmtId="0" fontId="12" fillId="17" borderId="84" xfId="0" applyFont="1" applyFill="1" applyBorder="1" applyAlignment="1" applyProtection="1">
      <alignment horizontal="center" vertical="center"/>
      <protection locked="0"/>
    </xf>
    <xf numFmtId="1" fontId="2" fillId="17" borderId="84" xfId="0" applyNumberFormat="1" applyFont="1" applyFill="1" applyBorder="1" applyAlignment="1" applyProtection="1">
      <alignment horizontal="center" vertical="center"/>
      <protection locked="0"/>
    </xf>
    <xf numFmtId="1" fontId="12" fillId="17" borderId="85" xfId="0" quotePrefix="1" applyNumberFormat="1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3" fillId="9" borderId="24" xfId="0" applyFont="1" applyFill="1" applyBorder="1" applyAlignment="1" applyProtection="1">
      <alignment horizontal="center" vertical="center"/>
      <protection locked="0"/>
    </xf>
    <xf numFmtId="0" fontId="3" fillId="9" borderId="17" xfId="0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Border="1" applyAlignment="1" applyProtection="1">
      <alignment horizontal="center" vertical="center"/>
      <protection locked="0"/>
    </xf>
    <xf numFmtId="0" fontId="2" fillId="10" borderId="66" xfId="0" applyFont="1" applyFill="1" applyBorder="1" applyAlignment="1" applyProtection="1">
      <alignment horizontal="center" vertical="center"/>
      <protection locked="0"/>
    </xf>
    <xf numFmtId="0" fontId="3" fillId="10" borderId="24" xfId="0" applyFont="1" applyFill="1" applyBorder="1" applyAlignment="1" applyProtection="1">
      <alignment horizontal="center" vertical="center"/>
      <protection locked="0"/>
    </xf>
    <xf numFmtId="0" fontId="8" fillId="4" borderId="46" xfId="1" applyFont="1" applyFill="1" applyBorder="1" applyAlignment="1">
      <alignment horizontal="left" vertical="center" wrapText="1"/>
    </xf>
    <xf numFmtId="0" fontId="4" fillId="4" borderId="4" xfId="1" applyFont="1" applyFill="1" applyBorder="1" applyAlignment="1" applyProtection="1">
      <alignment horizontal="center" vertical="center" wrapText="1"/>
      <protection locked="0"/>
    </xf>
    <xf numFmtId="0" fontId="4" fillId="4" borderId="64" xfId="1" applyFont="1" applyFill="1" applyBorder="1" applyAlignment="1" applyProtection="1">
      <alignment horizontal="center" vertical="center" wrapText="1"/>
      <protection locked="0"/>
    </xf>
    <xf numFmtId="0" fontId="8" fillId="4" borderId="82" xfId="1" applyFont="1" applyFill="1" applyBorder="1" applyAlignment="1">
      <alignment horizontal="left" vertical="center" wrapText="1"/>
    </xf>
    <xf numFmtId="0" fontId="4" fillId="4" borderId="82" xfId="1" applyFont="1" applyFill="1" applyBorder="1" applyAlignment="1" applyProtection="1">
      <alignment horizontal="center" vertical="center" wrapText="1"/>
      <protection locked="0"/>
    </xf>
    <xf numFmtId="0" fontId="4" fillId="4" borderId="94" xfId="1" applyFont="1" applyFill="1" applyBorder="1" applyAlignment="1" applyProtection="1">
      <alignment horizontal="center" vertical="center" wrapText="1"/>
      <protection locked="0"/>
    </xf>
    <xf numFmtId="0" fontId="4" fillId="4" borderId="84" xfId="1" applyFont="1" applyFill="1" applyBorder="1" applyAlignment="1" applyProtection="1">
      <alignment horizontal="center" vertical="center" wrapText="1"/>
      <protection locked="0"/>
    </xf>
    <xf numFmtId="0" fontId="4" fillId="4" borderId="85" xfId="1" applyFont="1" applyFill="1" applyBorder="1" applyAlignment="1" applyProtection="1">
      <alignment horizontal="center" vertical="center" wrapText="1"/>
      <protection locked="0"/>
    </xf>
    <xf numFmtId="0" fontId="2" fillId="14" borderId="86" xfId="0" applyFont="1" applyFill="1" applyBorder="1" applyAlignment="1" applyProtection="1">
      <alignment horizontal="center"/>
      <protection locked="0"/>
    </xf>
    <xf numFmtId="0" fontId="8" fillId="14" borderId="46" xfId="1" applyFont="1" applyFill="1" applyBorder="1" applyAlignment="1">
      <alignment horizontal="left" wrapText="1"/>
    </xf>
    <xf numFmtId="1" fontId="4" fillId="14" borderId="46" xfId="1" applyNumberFormat="1" applyFont="1" applyFill="1" applyBorder="1" applyAlignment="1" applyProtection="1">
      <alignment horizontal="center" wrapText="1"/>
      <protection locked="0"/>
    </xf>
    <xf numFmtId="1" fontId="4" fillId="14" borderId="87" xfId="1" applyNumberFormat="1" applyFont="1" applyFill="1" applyBorder="1" applyAlignment="1" applyProtection="1">
      <alignment horizontal="center" wrapText="1"/>
      <protection locked="0"/>
    </xf>
    <xf numFmtId="0" fontId="2" fillId="14" borderId="12" xfId="0" applyFont="1" applyFill="1" applyBorder="1" applyAlignment="1" applyProtection="1">
      <alignment horizontal="center"/>
      <protection locked="0"/>
    </xf>
    <xf numFmtId="0" fontId="8" fillId="14" borderId="82" xfId="1" applyFont="1" applyFill="1" applyBorder="1" applyAlignment="1">
      <alignment horizontal="left" wrapText="1"/>
    </xf>
    <xf numFmtId="1" fontId="4" fillId="14" borderId="82" xfId="1" applyNumberFormat="1" applyFont="1" applyFill="1" applyBorder="1" applyAlignment="1" applyProtection="1">
      <alignment horizontal="center" wrapText="1"/>
      <protection locked="0"/>
    </xf>
    <xf numFmtId="1" fontId="4" fillId="14" borderId="94" xfId="1" applyNumberFormat="1" applyFont="1" applyFill="1" applyBorder="1" applyAlignment="1" applyProtection="1">
      <alignment horizontal="center" wrapText="1"/>
      <protection locked="0"/>
    </xf>
    <xf numFmtId="0" fontId="2" fillId="14" borderId="83" xfId="0" applyFont="1" applyFill="1" applyBorder="1" applyAlignment="1" applyProtection="1">
      <alignment horizontal="center"/>
      <protection locked="0"/>
    </xf>
    <xf numFmtId="0" fontId="5" fillId="14" borderId="84" xfId="0" applyFont="1" applyFill="1" applyBorder="1" applyAlignment="1"/>
    <xf numFmtId="1" fontId="4" fillId="14" borderId="84" xfId="1" applyNumberFormat="1" applyFont="1" applyFill="1" applyBorder="1" applyAlignment="1" applyProtection="1">
      <alignment horizontal="center" wrapText="1"/>
      <protection locked="0"/>
    </xf>
    <xf numFmtId="1" fontId="4" fillId="14" borderId="85" xfId="1" applyNumberFormat="1" applyFont="1" applyFill="1" applyBorder="1" applyAlignment="1" applyProtection="1">
      <alignment horizontal="center" wrapText="1"/>
      <protection locked="0"/>
    </xf>
    <xf numFmtId="0" fontId="8" fillId="5" borderId="54" xfId="1" applyFont="1" applyFill="1" applyBorder="1" applyAlignment="1">
      <alignment horizontal="left" vertical="center" wrapText="1"/>
    </xf>
    <xf numFmtId="0" fontId="8" fillId="5" borderId="38" xfId="1" applyFont="1" applyFill="1" applyBorder="1" applyAlignment="1">
      <alignment horizontal="left" vertical="center" wrapText="1"/>
    </xf>
    <xf numFmtId="0" fontId="8" fillId="5" borderId="39" xfId="1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8" fillId="3" borderId="38" xfId="1" applyFont="1" applyFill="1" applyBorder="1" applyAlignment="1">
      <alignment horizontal="left" vertical="center" wrapText="1"/>
    </xf>
    <xf numFmtId="0" fontId="8" fillId="3" borderId="39" xfId="1" applyFont="1" applyFill="1" applyBorder="1" applyAlignment="1">
      <alignment horizontal="left" vertical="center" wrapText="1"/>
    </xf>
    <xf numFmtId="0" fontId="8" fillId="3" borderId="54" xfId="1" applyFont="1" applyFill="1" applyBorder="1" applyAlignment="1">
      <alignment horizontal="left" vertical="center" wrapText="1"/>
    </xf>
    <xf numFmtId="0" fontId="8" fillId="4" borderId="38" xfId="1" applyFont="1" applyFill="1" applyBorder="1" applyAlignment="1">
      <alignment horizontal="left" vertical="center" wrapText="1"/>
    </xf>
    <xf numFmtId="0" fontId="8" fillId="4" borderId="39" xfId="1" applyFont="1" applyFill="1" applyBorder="1" applyAlignment="1">
      <alignment horizontal="left" vertical="center" wrapText="1"/>
    </xf>
    <xf numFmtId="0" fontId="8" fillId="4" borderId="54" xfId="1" applyFont="1" applyFill="1" applyBorder="1" applyAlignment="1">
      <alignment horizontal="left" vertical="center" wrapText="1"/>
    </xf>
    <xf numFmtId="0" fontId="8" fillId="14" borderId="38" xfId="1" applyFont="1" applyFill="1" applyBorder="1" applyAlignment="1">
      <alignment horizontal="left" vertical="center" wrapText="1"/>
    </xf>
    <xf numFmtId="0" fontId="8" fillId="14" borderId="39" xfId="1" applyFont="1" applyFill="1" applyBorder="1" applyAlignment="1">
      <alignment horizontal="left" vertical="center" wrapText="1"/>
    </xf>
    <xf numFmtId="0" fontId="8" fillId="14" borderId="54" xfId="1" applyFont="1" applyFill="1" applyBorder="1" applyAlignment="1">
      <alignment horizontal="left" vertical="center" wrapText="1"/>
    </xf>
    <xf numFmtId="16" fontId="12" fillId="9" borderId="64" xfId="0" quotePrefix="1" applyNumberFormat="1" applyFont="1" applyFill="1" applyBorder="1" applyAlignment="1">
      <alignment horizontal="center" vertical="center"/>
    </xf>
    <xf numFmtId="0" fontId="12" fillId="9" borderId="34" xfId="0" quotePrefix="1" applyFont="1" applyFill="1" applyBorder="1" applyAlignment="1">
      <alignment horizontal="center" vertical="center"/>
    </xf>
    <xf numFmtId="0" fontId="12" fillId="9" borderId="87" xfId="0" quotePrefix="1" applyFont="1" applyFill="1" applyBorder="1" applyAlignment="1">
      <alignment horizontal="center" vertical="center"/>
    </xf>
    <xf numFmtId="0" fontId="12" fillId="9" borderId="85" xfId="0" quotePrefix="1" applyFont="1" applyFill="1" applyBorder="1" applyAlignment="1">
      <alignment horizontal="center" vertical="center"/>
    </xf>
    <xf numFmtId="0" fontId="8" fillId="9" borderId="46" xfId="1" applyFont="1" applyFill="1" applyBorder="1" applyAlignment="1">
      <alignment horizontal="left" vertical="top" wrapText="1"/>
    </xf>
    <xf numFmtId="0" fontId="4" fillId="9" borderId="4" xfId="1" applyFont="1" applyFill="1" applyBorder="1" applyAlignment="1" applyProtection="1">
      <alignment horizontal="center" vertical="top" wrapText="1"/>
      <protection locked="0"/>
    </xf>
    <xf numFmtId="0" fontId="4" fillId="9" borderId="64" xfId="1" applyFont="1" applyFill="1" applyBorder="1" applyAlignment="1" applyProtection="1">
      <alignment horizontal="center" vertical="top" wrapText="1"/>
      <protection locked="0"/>
    </xf>
    <xf numFmtId="0" fontId="8" fillId="9" borderId="82" xfId="1" applyFont="1" applyFill="1" applyBorder="1" applyAlignment="1">
      <alignment horizontal="left" vertical="top" wrapText="1"/>
    </xf>
    <xf numFmtId="0" fontId="4" fillId="9" borderId="82" xfId="1" applyFont="1" applyFill="1" applyBorder="1" applyAlignment="1" applyProtection="1">
      <alignment horizontal="center" vertical="top" wrapText="1"/>
      <protection locked="0"/>
    </xf>
    <xf numFmtId="0" fontId="4" fillId="9" borderId="94" xfId="1" applyFont="1" applyFill="1" applyBorder="1" applyAlignment="1" applyProtection="1">
      <alignment horizontal="center" vertical="top" wrapText="1"/>
      <protection locked="0"/>
    </xf>
    <xf numFmtId="0" fontId="5" fillId="9" borderId="84" xfId="0" applyFont="1" applyFill="1" applyBorder="1" applyAlignment="1">
      <alignment vertical="center"/>
    </xf>
    <xf numFmtId="0" fontId="4" fillId="9" borderId="84" xfId="1" applyFont="1" applyFill="1" applyBorder="1" applyAlignment="1" applyProtection="1">
      <alignment horizontal="center" vertical="top" wrapText="1"/>
      <protection locked="0"/>
    </xf>
    <xf numFmtId="0" fontId="4" fillId="9" borderId="85" xfId="1" applyFont="1" applyFill="1" applyBorder="1" applyAlignment="1" applyProtection="1">
      <alignment horizontal="center" vertical="top" wrapText="1"/>
      <protection locked="0"/>
    </xf>
    <xf numFmtId="0" fontId="2" fillId="9" borderId="0" xfId="0" applyFont="1" applyFill="1" applyBorder="1" applyAlignment="1" applyProtection="1">
      <alignment horizontal="left" vertical="center"/>
    </xf>
    <xf numFmtId="20" fontId="12" fillId="9" borderId="0" xfId="0" quotePrefix="1" applyNumberFormat="1" applyFont="1" applyFill="1" applyBorder="1" applyAlignment="1" applyProtection="1">
      <alignment horizontal="center" vertical="center"/>
      <protection locked="0"/>
    </xf>
    <xf numFmtId="0" fontId="12" fillId="9" borderId="0" xfId="0" applyFont="1" applyFill="1" applyBorder="1" applyAlignment="1" applyProtection="1">
      <alignment horizontal="center" vertical="center"/>
      <protection locked="0"/>
    </xf>
    <xf numFmtId="20" fontId="12" fillId="9" borderId="0" xfId="0" applyNumberFormat="1" applyFont="1" applyFill="1" applyBorder="1" applyAlignment="1" applyProtection="1">
      <alignment horizontal="center" vertical="center"/>
      <protection locked="0"/>
    </xf>
    <xf numFmtId="0" fontId="2" fillId="9" borderId="22" xfId="0" applyFont="1" applyFill="1" applyBorder="1" applyAlignment="1" applyProtection="1">
      <alignment horizontal="center" vertical="center"/>
      <protection locked="0"/>
    </xf>
    <xf numFmtId="0" fontId="2" fillId="9" borderId="23" xfId="0" applyFont="1" applyFill="1" applyBorder="1" applyAlignment="1" applyProtection="1">
      <alignment horizontal="center" vertical="center"/>
      <protection locked="0"/>
    </xf>
    <xf numFmtId="0" fontId="8" fillId="9" borderId="0" xfId="1" applyFont="1" applyFill="1" applyBorder="1" applyAlignment="1">
      <alignment horizontal="left" vertical="top" wrapText="1"/>
    </xf>
    <xf numFmtId="0" fontId="44" fillId="0" borderId="0" xfId="0" applyFont="1"/>
    <xf numFmtId="0" fontId="45" fillId="0" borderId="0" xfId="0" applyFont="1"/>
    <xf numFmtId="0" fontId="2" fillId="9" borderId="115" xfId="0" applyFont="1" applyFill="1" applyBorder="1" applyAlignment="1" applyProtection="1">
      <alignment horizontal="center" vertical="center"/>
      <protection locked="0"/>
    </xf>
    <xf numFmtId="20" fontId="12" fillId="9" borderId="115" xfId="0" quotePrefix="1" applyNumberFormat="1" applyFont="1" applyFill="1" applyBorder="1" applyAlignment="1" applyProtection="1">
      <alignment horizontal="center" vertical="center"/>
      <protection locked="0"/>
    </xf>
    <xf numFmtId="0" fontId="12" fillId="9" borderId="115" xfId="0" applyFont="1" applyFill="1" applyBorder="1" applyAlignment="1" applyProtection="1">
      <alignment horizontal="center" vertical="center"/>
      <protection locked="0"/>
    </xf>
    <xf numFmtId="0" fontId="2" fillId="9" borderId="116" xfId="0" applyFont="1" applyFill="1" applyBorder="1" applyAlignment="1" applyProtection="1">
      <alignment horizontal="center" vertical="center"/>
      <protection locked="0"/>
    </xf>
    <xf numFmtId="16" fontId="2" fillId="9" borderId="117" xfId="0" applyNumberFormat="1" applyFont="1" applyFill="1" applyBorder="1" applyAlignment="1" applyProtection="1">
      <alignment horizontal="center" vertical="center"/>
      <protection locked="0"/>
    </xf>
    <xf numFmtId="20" fontId="12" fillId="9" borderId="117" xfId="0" quotePrefix="1" applyNumberFormat="1" applyFont="1" applyFill="1" applyBorder="1" applyAlignment="1" applyProtection="1">
      <alignment horizontal="center" vertical="center"/>
      <protection locked="0"/>
    </xf>
    <xf numFmtId="0" fontId="12" fillId="9" borderId="117" xfId="0" applyFont="1" applyFill="1" applyBorder="1" applyAlignment="1" applyProtection="1">
      <alignment horizontal="center" vertical="center"/>
      <protection locked="0"/>
    </xf>
    <xf numFmtId="0" fontId="12" fillId="9" borderId="118" xfId="0" applyFont="1" applyFill="1" applyBorder="1" applyAlignment="1" applyProtection="1">
      <alignment horizontal="center" vertical="center"/>
      <protection locked="0"/>
    </xf>
    <xf numFmtId="0" fontId="2" fillId="9" borderId="119" xfId="0" applyFont="1" applyFill="1" applyBorder="1" applyAlignment="1" applyProtection="1">
      <alignment horizontal="center" vertical="center"/>
      <protection locked="0"/>
    </xf>
    <xf numFmtId="0" fontId="12" fillId="9" borderId="120" xfId="0" applyFont="1" applyFill="1" applyBorder="1" applyAlignment="1" applyProtection="1">
      <alignment horizontal="center" vertical="center"/>
      <protection locked="0"/>
    </xf>
    <xf numFmtId="0" fontId="2" fillId="9" borderId="121" xfId="0" applyFont="1" applyFill="1" applyBorder="1" applyAlignment="1" applyProtection="1">
      <alignment horizontal="center" vertical="center"/>
      <protection locked="0"/>
    </xf>
    <xf numFmtId="0" fontId="2" fillId="9" borderId="122" xfId="0" applyFont="1" applyFill="1" applyBorder="1" applyAlignment="1" applyProtection="1">
      <alignment horizontal="center" vertical="center"/>
      <protection locked="0"/>
    </xf>
    <xf numFmtId="20" fontId="12" fillId="9" borderId="122" xfId="0" quotePrefix="1" applyNumberFormat="1" applyFont="1" applyFill="1" applyBorder="1" applyAlignment="1" applyProtection="1">
      <alignment horizontal="center" vertical="center"/>
      <protection locked="0"/>
    </xf>
    <xf numFmtId="0" fontId="12" fillId="9" borderId="122" xfId="0" applyFont="1" applyFill="1" applyBorder="1" applyAlignment="1" applyProtection="1">
      <alignment horizontal="center" vertical="center"/>
      <protection locked="0"/>
    </xf>
    <xf numFmtId="0" fontId="12" fillId="9" borderId="123" xfId="0" applyFont="1" applyFill="1" applyBorder="1" applyAlignment="1" applyProtection="1">
      <alignment horizontal="center" vertical="center"/>
      <protection locked="0"/>
    </xf>
    <xf numFmtId="0" fontId="4" fillId="3" borderId="115" xfId="1" applyFont="1" applyFill="1" applyBorder="1" applyAlignment="1" applyProtection="1">
      <alignment horizontal="center" vertical="top" wrapText="1"/>
      <protection locked="0"/>
    </xf>
    <xf numFmtId="0" fontId="4" fillId="3" borderId="122" xfId="1" applyFont="1" applyFill="1" applyBorder="1" applyAlignment="1" applyProtection="1">
      <alignment horizontal="center" vertical="top" wrapText="1"/>
      <protection locked="0"/>
    </xf>
    <xf numFmtId="0" fontId="4" fillId="9" borderId="115" xfId="1" applyFont="1" applyFill="1" applyBorder="1" applyAlignment="1" applyProtection="1">
      <alignment horizontal="center" vertical="top" wrapText="1"/>
      <protection locked="0"/>
    </xf>
    <xf numFmtId="0" fontId="4" fillId="9" borderId="122" xfId="1" applyFont="1" applyFill="1" applyBorder="1" applyAlignment="1" applyProtection="1">
      <alignment horizontal="center" vertical="top" wrapText="1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1" fontId="6" fillId="3" borderId="0" xfId="1" applyNumberFormat="1" applyFont="1" applyFill="1" applyBorder="1" applyAlignment="1" applyProtection="1">
      <alignment horizontal="center" vertical="center" wrapText="1"/>
      <protection locked="0"/>
    </xf>
    <xf numFmtId="20" fontId="0" fillId="2" borderId="34" xfId="0" quotePrefix="1" applyNumberFormat="1" applyFill="1" applyBorder="1" applyAlignment="1" applyProtection="1">
      <alignment horizontal="center" vertical="center"/>
      <protection locked="0"/>
    </xf>
    <xf numFmtId="20" fontId="0" fillId="2" borderId="64" xfId="0" quotePrefix="1" applyNumberFormat="1" applyFill="1" applyBorder="1" applyAlignment="1" applyProtection="1">
      <alignment horizontal="center" vertical="center"/>
      <protection locked="0"/>
    </xf>
    <xf numFmtId="20" fontId="0" fillId="2" borderId="11" xfId="0" quotePrefix="1" applyNumberFormat="1" applyFill="1" applyBorder="1" applyAlignment="1" applyProtection="1">
      <alignment horizontal="center" vertical="center"/>
      <protection locked="0"/>
    </xf>
    <xf numFmtId="0" fontId="12" fillId="2" borderId="0" xfId="0" quotePrefix="1" applyFont="1" applyFill="1" applyBorder="1" applyAlignment="1" applyProtection="1">
      <alignment horizontal="center" vertical="center"/>
      <protection locked="0"/>
    </xf>
    <xf numFmtId="20" fontId="12" fillId="4" borderId="94" xfId="0" quotePrefix="1" applyNumberFormat="1" applyFont="1" applyFill="1" applyBorder="1" applyAlignment="1" applyProtection="1">
      <alignment horizontal="center" vertical="center"/>
      <protection locked="0"/>
    </xf>
    <xf numFmtId="20" fontId="12" fillId="4" borderId="87" xfId="0" quotePrefix="1" applyNumberFormat="1" applyFont="1" applyFill="1" applyBorder="1" applyAlignment="1" applyProtection="1">
      <alignment horizontal="center" vertical="center"/>
      <protection locked="0"/>
    </xf>
    <xf numFmtId="1" fontId="4" fillId="4" borderId="0" xfId="1" applyNumberFormat="1" applyFont="1" applyFill="1" applyBorder="1" applyAlignment="1" applyProtection="1">
      <alignment horizontal="center" vertical="top" wrapText="1"/>
      <protection locked="0"/>
    </xf>
    <xf numFmtId="20" fontId="12" fillId="4" borderId="85" xfId="0" quotePrefix="1" applyNumberFormat="1" applyFont="1" applyFill="1" applyBorder="1" applyAlignment="1" applyProtection="1">
      <alignment horizontal="center" vertical="center"/>
      <protection locked="0"/>
    </xf>
    <xf numFmtId="0" fontId="4" fillId="12" borderId="73" xfId="1" applyFont="1" applyFill="1" applyBorder="1" applyAlignment="1">
      <alignment horizontal="center" vertical="center" wrapText="1"/>
    </xf>
    <xf numFmtId="0" fontId="4" fillId="12" borderId="61" xfId="1" applyFont="1" applyFill="1" applyBorder="1" applyAlignment="1">
      <alignment horizontal="center" vertical="center" wrapText="1"/>
    </xf>
    <xf numFmtId="0" fontId="2" fillId="12" borderId="61" xfId="0" applyFont="1" applyFill="1" applyBorder="1" applyAlignment="1">
      <alignment horizontal="center" vertical="center"/>
    </xf>
    <xf numFmtId="0" fontId="2" fillId="2" borderId="116" xfId="0" applyFont="1" applyFill="1" applyBorder="1" applyAlignment="1" applyProtection="1">
      <alignment horizontal="center" vertical="center"/>
      <protection locked="0"/>
    </xf>
    <xf numFmtId="16" fontId="2" fillId="2" borderId="117" xfId="0" applyNumberFormat="1" applyFont="1" applyFill="1" applyBorder="1" applyAlignment="1" applyProtection="1">
      <alignment horizontal="center" vertical="center"/>
      <protection locked="0"/>
    </xf>
    <xf numFmtId="20" fontId="2" fillId="2" borderId="117" xfId="0" applyNumberFormat="1" applyFont="1" applyFill="1" applyBorder="1" applyAlignment="1" applyProtection="1">
      <alignment horizontal="center" vertical="center"/>
      <protection locked="0"/>
    </xf>
    <xf numFmtId="0" fontId="12" fillId="2" borderId="117" xfId="0" applyFont="1" applyFill="1" applyBorder="1" applyAlignment="1" applyProtection="1">
      <alignment horizontal="center" vertical="center"/>
      <protection locked="0"/>
    </xf>
    <xf numFmtId="0" fontId="12" fillId="2" borderId="118" xfId="0" applyFont="1" applyFill="1" applyBorder="1" applyAlignment="1" applyProtection="1">
      <alignment horizontal="center" vertical="center"/>
      <protection locked="0"/>
    </xf>
    <xf numFmtId="0" fontId="2" fillId="2" borderId="121" xfId="0" applyFont="1" applyFill="1" applyBorder="1" applyAlignment="1" applyProtection="1">
      <alignment horizontal="center" vertical="center"/>
      <protection locked="0"/>
    </xf>
    <xf numFmtId="0" fontId="2" fillId="2" borderId="122" xfId="0" applyFont="1" applyFill="1" applyBorder="1" applyAlignment="1" applyProtection="1">
      <alignment horizontal="center" vertical="center"/>
      <protection locked="0"/>
    </xf>
    <xf numFmtId="20" fontId="2" fillId="2" borderId="122" xfId="0" quotePrefix="1" applyNumberFormat="1" applyFont="1" applyFill="1" applyBorder="1" applyAlignment="1" applyProtection="1">
      <alignment horizontal="center" vertical="center"/>
      <protection locked="0"/>
    </xf>
    <xf numFmtId="0" fontId="12" fillId="2" borderId="122" xfId="0" applyFont="1" applyFill="1" applyBorder="1" applyAlignment="1" applyProtection="1">
      <alignment horizontal="center" vertical="center"/>
      <protection locked="0"/>
    </xf>
    <xf numFmtId="0" fontId="12" fillId="2" borderId="123" xfId="0" applyFont="1" applyFill="1" applyBorder="1" applyAlignment="1" applyProtection="1">
      <alignment horizontal="center" vertical="center"/>
      <protection locked="0"/>
    </xf>
    <xf numFmtId="0" fontId="4" fillId="13" borderId="73" xfId="1" applyFont="1" applyFill="1" applyBorder="1" applyAlignment="1">
      <alignment horizontal="center" vertical="center" wrapText="1"/>
    </xf>
    <xf numFmtId="0" fontId="4" fillId="13" borderId="61" xfId="1" applyFont="1" applyFill="1" applyBorder="1" applyAlignment="1">
      <alignment horizontal="center" vertical="center" wrapText="1"/>
    </xf>
    <xf numFmtId="0" fontId="2" fillId="13" borderId="61" xfId="0" applyFont="1" applyFill="1" applyBorder="1" applyAlignment="1">
      <alignment horizontal="center" vertical="center"/>
    </xf>
    <xf numFmtId="1" fontId="6" fillId="7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1" borderId="92" xfId="0" applyNumberFormat="1" applyFont="1" applyFill="1" applyBorder="1" applyAlignment="1">
      <alignment horizontal="center" vertical="center"/>
    </xf>
    <xf numFmtId="0" fontId="2" fillId="21" borderId="82" xfId="0" applyFont="1" applyFill="1" applyBorder="1" applyAlignment="1">
      <alignment horizontal="center" vertical="center" wrapText="1"/>
    </xf>
    <xf numFmtId="0" fontId="2" fillId="21" borderId="5" xfId="0" applyFont="1" applyFill="1" applyBorder="1" applyAlignment="1">
      <alignment vertical="center" wrapText="1"/>
    </xf>
    <xf numFmtId="0" fontId="2" fillId="21" borderId="21" xfId="0" applyNumberFormat="1" applyFont="1" applyFill="1" applyBorder="1" applyAlignment="1">
      <alignment horizontal="center" vertical="center"/>
    </xf>
    <xf numFmtId="0" fontId="2" fillId="21" borderId="82" xfId="0" applyFont="1" applyFill="1" applyBorder="1" applyAlignment="1">
      <alignment vertical="center" wrapText="1"/>
    </xf>
    <xf numFmtId="0" fontId="2" fillId="21" borderId="99" xfId="0" applyNumberFormat="1" applyFont="1" applyFill="1" applyBorder="1" applyAlignment="1">
      <alignment horizontal="center" vertical="center"/>
    </xf>
    <xf numFmtId="0" fontId="3" fillId="9" borderId="40" xfId="0" applyFont="1" applyFill="1" applyBorder="1" applyAlignment="1" applyProtection="1">
      <alignment horizontal="center" vertical="center"/>
      <protection locked="0"/>
    </xf>
    <xf numFmtId="0" fontId="3" fillId="9" borderId="17" xfId="0" applyFont="1" applyFill="1" applyBorder="1" applyAlignment="1" applyProtection="1">
      <alignment horizontal="center" vertical="center"/>
      <protection locked="0"/>
    </xf>
    <xf numFmtId="0" fontId="2" fillId="9" borderId="46" xfId="0" applyFont="1" applyFill="1" applyBorder="1" applyAlignment="1" applyProtection="1">
      <alignment horizontal="center" vertical="center"/>
      <protection locked="0"/>
    </xf>
    <xf numFmtId="0" fontId="2" fillId="9" borderId="84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3" fillId="9" borderId="41" xfId="0" applyFont="1" applyFill="1" applyBorder="1" applyAlignment="1" applyProtection="1">
      <alignment horizontal="center" vertical="center"/>
      <protection locked="0"/>
    </xf>
    <xf numFmtId="0" fontId="3" fillId="9" borderId="42" xfId="0" applyFont="1" applyFill="1" applyBorder="1" applyAlignment="1" applyProtection="1">
      <alignment horizontal="center" vertical="center"/>
      <protection locked="0"/>
    </xf>
    <xf numFmtId="0" fontId="2" fillId="9" borderId="66" xfId="0" applyFont="1" applyFill="1" applyBorder="1" applyAlignment="1" applyProtection="1">
      <alignment horizontal="center" vertical="center"/>
      <protection locked="0"/>
    </xf>
    <xf numFmtId="0" fontId="3" fillId="9" borderId="43" xfId="0" applyFont="1" applyFill="1" applyBorder="1" applyAlignment="1" applyProtection="1">
      <alignment horizontal="center" vertical="center"/>
      <protection locked="0"/>
    </xf>
    <xf numFmtId="0" fontId="3" fillId="9" borderId="44" xfId="0" applyFont="1" applyFill="1" applyBorder="1" applyAlignment="1" applyProtection="1">
      <alignment horizontal="center" vertical="center"/>
      <protection locked="0"/>
    </xf>
    <xf numFmtId="0" fontId="3" fillId="9" borderId="45" xfId="0" applyFont="1" applyFill="1" applyBorder="1" applyAlignment="1" applyProtection="1">
      <alignment horizontal="center" vertical="center"/>
      <protection locked="0"/>
    </xf>
    <xf numFmtId="0" fontId="3" fillId="9" borderId="24" xfId="0" applyFont="1" applyFill="1" applyBorder="1" applyAlignment="1" applyProtection="1">
      <alignment horizontal="center" vertical="center"/>
      <protection locked="0"/>
    </xf>
    <xf numFmtId="0" fontId="2" fillId="9" borderId="70" xfId="0" applyFont="1" applyFill="1" applyBorder="1" applyAlignment="1" applyProtection="1">
      <alignment horizontal="center" vertical="center"/>
      <protection locked="0"/>
    </xf>
    <xf numFmtId="0" fontId="2" fillId="9" borderId="71" xfId="0" applyFont="1" applyFill="1" applyBorder="1" applyAlignment="1" applyProtection="1">
      <alignment horizontal="center" vertical="center"/>
      <protection locked="0"/>
    </xf>
    <xf numFmtId="0" fontId="2" fillId="9" borderId="37" xfId="0" applyFont="1" applyFill="1" applyBorder="1" applyAlignment="1" applyProtection="1">
      <alignment horizontal="center" vertical="center"/>
      <protection locked="0"/>
    </xf>
    <xf numFmtId="0" fontId="3" fillId="9" borderId="58" xfId="0" applyFont="1" applyFill="1" applyBorder="1" applyAlignment="1" applyProtection="1">
      <alignment horizontal="center" vertical="center"/>
      <protection locked="0"/>
    </xf>
    <xf numFmtId="0" fontId="2" fillId="9" borderId="67" xfId="0" applyFont="1" applyFill="1" applyBorder="1" applyAlignment="1" applyProtection="1">
      <alignment horizontal="center" vertical="center"/>
      <protection locked="0"/>
    </xf>
    <xf numFmtId="0" fontId="2" fillId="9" borderId="68" xfId="0" applyFont="1" applyFill="1" applyBorder="1" applyAlignment="1" applyProtection="1">
      <alignment horizontal="center" vertical="center"/>
      <protection locked="0"/>
    </xf>
    <xf numFmtId="0" fontId="2" fillId="9" borderId="69" xfId="0" applyFont="1" applyFill="1" applyBorder="1" applyAlignment="1" applyProtection="1">
      <alignment horizontal="center" vertical="center"/>
      <protection locked="0"/>
    </xf>
    <xf numFmtId="0" fontId="2" fillId="7" borderId="84" xfId="0" applyFont="1" applyFill="1" applyBorder="1" applyAlignment="1" applyProtection="1">
      <alignment horizontal="left" vertical="center"/>
      <protection locked="0"/>
    </xf>
    <xf numFmtId="0" fontId="2" fillId="7" borderId="88" xfId="0" applyFont="1" applyFill="1" applyBorder="1" applyAlignment="1" applyProtection="1">
      <alignment horizontal="left" vertical="center"/>
      <protection locked="0"/>
    </xf>
    <xf numFmtId="0" fontId="2" fillId="7" borderId="89" xfId="0" applyFont="1" applyFill="1" applyBorder="1" applyAlignment="1" applyProtection="1">
      <alignment horizontal="left" vertical="center"/>
      <protection locked="0"/>
    </xf>
    <xf numFmtId="0" fontId="2" fillId="7" borderId="90" xfId="0" applyFont="1" applyFill="1" applyBorder="1" applyAlignment="1" applyProtection="1">
      <alignment horizontal="left" vertical="center"/>
      <protection locked="0"/>
    </xf>
    <xf numFmtId="0" fontId="2" fillId="7" borderId="82" xfId="0" applyFont="1" applyFill="1" applyBorder="1" applyAlignment="1" applyProtection="1">
      <alignment horizontal="left" vertical="center"/>
      <protection locked="0"/>
    </xf>
    <xf numFmtId="0" fontId="2" fillId="7" borderId="5" xfId="0" applyFont="1" applyFill="1" applyBorder="1" applyAlignment="1" applyProtection="1">
      <alignment horizontal="left"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2" fillId="7" borderId="7" xfId="0" applyFont="1" applyFill="1" applyBorder="1" applyAlignment="1" applyProtection="1">
      <alignment horizontal="left" vertical="center"/>
      <protection locked="0"/>
    </xf>
    <xf numFmtId="0" fontId="3" fillId="7" borderId="40" xfId="0" applyFont="1" applyFill="1" applyBorder="1" applyAlignment="1" applyProtection="1">
      <alignment horizontal="center" vertical="center"/>
      <protection locked="0"/>
    </xf>
    <xf numFmtId="0" fontId="3" fillId="7" borderId="17" xfId="0" applyFont="1" applyFill="1" applyBorder="1" applyAlignment="1" applyProtection="1">
      <alignment horizontal="center" vertical="center"/>
      <protection locked="0"/>
    </xf>
    <xf numFmtId="0" fontId="2" fillId="7" borderId="46" xfId="0" applyFont="1" applyFill="1" applyBorder="1" applyAlignment="1" applyProtection="1">
      <alignment horizontal="left" vertical="center"/>
      <protection locked="0"/>
    </xf>
    <xf numFmtId="0" fontId="2" fillId="3" borderId="82" xfId="0" applyFont="1" applyFill="1" applyBorder="1" applyAlignment="1" applyProtection="1">
      <alignment horizontal="left" vertical="center"/>
      <protection locked="0"/>
    </xf>
    <xf numFmtId="0" fontId="2" fillId="3" borderId="84" xfId="0" applyFont="1" applyFill="1" applyBorder="1" applyAlignment="1" applyProtection="1">
      <alignment horizontal="left" vertical="center"/>
      <protection locked="0"/>
    </xf>
    <xf numFmtId="0" fontId="3" fillId="7" borderId="24" xfId="0" applyFont="1" applyFill="1" applyBorder="1" applyAlignment="1" applyProtection="1">
      <alignment horizontal="center" vertical="center"/>
      <protection locked="0"/>
    </xf>
    <xf numFmtId="0" fontId="3" fillId="7" borderId="41" xfId="0" applyFont="1" applyFill="1" applyBorder="1" applyAlignment="1" applyProtection="1">
      <alignment horizontal="center" vertical="center"/>
      <protection locked="0"/>
    </xf>
    <xf numFmtId="0" fontId="3" fillId="7" borderId="42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0" fontId="2" fillId="3" borderId="46" xfId="0" applyFont="1" applyFill="1" applyBorder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</xf>
    <xf numFmtId="0" fontId="2" fillId="4" borderId="68" xfId="0" applyFont="1" applyFill="1" applyBorder="1" applyAlignment="1" applyProtection="1">
      <alignment horizontal="left" vertical="center"/>
    </xf>
    <xf numFmtId="0" fontId="2" fillId="4" borderId="69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7" xfId="0" applyFont="1" applyFill="1" applyBorder="1" applyAlignment="1" applyProtection="1">
      <alignment horizontal="left" vertical="center"/>
    </xf>
    <xf numFmtId="0" fontId="2" fillId="4" borderId="88" xfId="0" applyFont="1" applyFill="1" applyBorder="1" applyAlignment="1" applyProtection="1">
      <alignment horizontal="left" vertical="center"/>
    </xf>
    <xf numFmtId="0" fontId="2" fillId="4" borderId="89" xfId="0" applyFont="1" applyFill="1" applyBorder="1" applyAlignment="1" applyProtection="1">
      <alignment horizontal="left" vertical="center"/>
    </xf>
    <xf numFmtId="0" fontId="2" fillId="4" borderId="90" xfId="0" applyFont="1" applyFill="1" applyBorder="1" applyAlignment="1" applyProtection="1">
      <alignment horizontal="left" vertical="center"/>
    </xf>
    <xf numFmtId="0" fontId="13" fillId="14" borderId="40" xfId="0" applyFont="1" applyFill="1" applyBorder="1" applyAlignment="1" applyProtection="1">
      <alignment horizontal="center" vertical="center"/>
      <protection locked="0"/>
    </xf>
    <xf numFmtId="0" fontId="13" fillId="14" borderId="1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13" fillId="4" borderId="43" xfId="0" applyFont="1" applyFill="1" applyBorder="1" applyAlignment="1" applyProtection="1">
      <alignment horizontal="center" vertical="center"/>
      <protection locked="0"/>
    </xf>
    <xf numFmtId="0" fontId="13" fillId="4" borderId="56" xfId="0" applyFont="1" applyFill="1" applyBorder="1" applyAlignment="1" applyProtection="1">
      <alignment horizontal="center" vertical="center"/>
      <protection locked="0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3" fillId="4" borderId="45" xfId="0" applyFont="1" applyFill="1" applyBorder="1" applyAlignment="1" applyProtection="1">
      <alignment horizontal="center" vertical="center"/>
      <protection locked="0"/>
    </xf>
    <xf numFmtId="0" fontId="3" fillId="14" borderId="40" xfId="0" applyFont="1" applyFill="1" applyBorder="1" applyAlignment="1" applyProtection="1">
      <alignment horizontal="center" vertical="center"/>
      <protection locked="0"/>
    </xf>
    <xf numFmtId="0" fontId="3" fillId="14" borderId="41" xfId="0" applyFont="1" applyFill="1" applyBorder="1" applyAlignment="1" applyProtection="1">
      <alignment horizontal="center" vertical="center"/>
      <protection locked="0"/>
    </xf>
    <xf numFmtId="0" fontId="3" fillId="14" borderId="4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13" fillId="3" borderId="43" xfId="0" applyFont="1" applyFill="1" applyBorder="1" applyAlignment="1" applyProtection="1">
      <alignment horizontal="center" vertical="center"/>
      <protection locked="0"/>
    </xf>
    <xf numFmtId="0" fontId="13" fillId="3" borderId="56" xfId="0" applyFont="1" applyFill="1" applyBorder="1" applyAlignment="1" applyProtection="1">
      <alignment horizontal="center" vertical="center"/>
      <protection locked="0"/>
    </xf>
    <xf numFmtId="0" fontId="2" fillId="3" borderId="67" xfId="0" applyFont="1" applyFill="1" applyBorder="1" applyAlignment="1" applyProtection="1">
      <alignment horizontal="left" vertical="center"/>
    </xf>
    <xf numFmtId="0" fontId="2" fillId="3" borderId="68" xfId="0" applyFont="1" applyFill="1" applyBorder="1" applyAlignment="1" applyProtection="1">
      <alignment horizontal="left" vertical="center"/>
    </xf>
    <xf numFmtId="0" fontId="2" fillId="3" borderId="69" xfId="0" applyFont="1" applyFill="1" applyBorder="1" applyAlignment="1" applyProtection="1">
      <alignment horizontal="left" vertical="center"/>
    </xf>
    <xf numFmtId="0" fontId="13" fillId="5" borderId="40" xfId="0" applyFont="1" applyFill="1" applyBorder="1" applyAlignment="1" applyProtection="1">
      <alignment horizontal="center" vertical="center"/>
      <protection locked="0"/>
    </xf>
    <xf numFmtId="0" fontId="13" fillId="5" borderId="17" xfId="0" applyFont="1" applyFill="1" applyBorder="1" applyAlignment="1" applyProtection="1">
      <alignment horizontal="center" vertical="center"/>
      <protection locked="0"/>
    </xf>
    <xf numFmtId="0" fontId="3" fillId="14" borderId="24" xfId="0" applyFont="1" applyFill="1" applyBorder="1" applyAlignment="1" applyProtection="1">
      <alignment horizontal="center" vertical="center"/>
      <protection locked="0"/>
    </xf>
    <xf numFmtId="0" fontId="3" fillId="14" borderId="17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2" fillId="5" borderId="7" xfId="0" applyFont="1" applyFill="1" applyBorder="1" applyAlignment="1" applyProtection="1">
      <alignment horizontal="left" vertical="center"/>
    </xf>
    <xf numFmtId="0" fontId="3" fillId="14" borderId="0" xfId="0" applyFont="1" applyFill="1" applyBorder="1" applyAlignment="1" applyProtection="1">
      <alignment horizontal="center" vertical="center"/>
      <protection locked="0"/>
    </xf>
    <xf numFmtId="0" fontId="2" fillId="3" borderId="88" xfId="0" applyFont="1" applyFill="1" applyBorder="1" applyAlignment="1" applyProtection="1">
      <alignment horizontal="left" vertical="center"/>
    </xf>
    <xf numFmtId="0" fontId="2" fillId="3" borderId="89" xfId="0" applyFont="1" applyFill="1" applyBorder="1" applyAlignment="1" applyProtection="1">
      <alignment horizontal="left" vertical="center"/>
    </xf>
    <xf numFmtId="0" fontId="2" fillId="3" borderId="90" xfId="0" applyFont="1" applyFill="1" applyBorder="1" applyAlignment="1" applyProtection="1">
      <alignment horizontal="left" vertical="center"/>
    </xf>
    <xf numFmtId="0" fontId="3" fillId="5" borderId="40" xfId="0" applyFont="1" applyFill="1" applyBorder="1" applyAlignment="1" applyProtection="1">
      <alignment horizontal="center" vertical="center"/>
      <protection locked="0"/>
    </xf>
    <xf numFmtId="0" fontId="3" fillId="5" borderId="41" xfId="0" applyFont="1" applyFill="1" applyBorder="1" applyAlignment="1" applyProtection="1">
      <alignment horizontal="center" vertical="center"/>
      <protection locked="0"/>
    </xf>
    <xf numFmtId="0" fontId="3" fillId="5" borderId="42" xfId="0" applyFont="1" applyFill="1" applyBorder="1" applyAlignment="1" applyProtection="1">
      <alignment horizontal="center" vertical="center"/>
      <protection locked="0"/>
    </xf>
    <xf numFmtId="0" fontId="2" fillId="5" borderId="67" xfId="0" applyFont="1" applyFill="1" applyBorder="1" applyAlignment="1" applyProtection="1">
      <alignment horizontal="left" vertical="center"/>
    </xf>
    <xf numFmtId="0" fontId="2" fillId="5" borderId="68" xfId="0" applyFont="1" applyFill="1" applyBorder="1" applyAlignment="1" applyProtection="1">
      <alignment horizontal="left" vertical="center"/>
    </xf>
    <xf numFmtId="0" fontId="2" fillId="5" borderId="69" xfId="0" applyFont="1" applyFill="1" applyBorder="1" applyAlignment="1" applyProtection="1">
      <alignment horizontal="left" vertical="center"/>
    </xf>
    <xf numFmtId="0" fontId="2" fillId="5" borderId="88" xfId="0" applyFont="1" applyFill="1" applyBorder="1" applyAlignment="1" applyProtection="1">
      <alignment horizontal="left" vertical="center"/>
    </xf>
    <xf numFmtId="0" fontId="2" fillId="5" borderId="89" xfId="0" applyFont="1" applyFill="1" applyBorder="1" applyAlignment="1" applyProtection="1">
      <alignment horizontal="left" vertical="center"/>
    </xf>
    <xf numFmtId="0" fontId="2" fillId="5" borderId="90" xfId="0" applyFont="1" applyFill="1" applyBorder="1" applyAlignment="1" applyProtection="1">
      <alignment horizontal="left" vertical="center"/>
    </xf>
    <xf numFmtId="0" fontId="3" fillId="14" borderId="67" xfId="0" applyFont="1" applyFill="1" applyBorder="1" applyAlignment="1" applyProtection="1">
      <alignment horizontal="center" vertical="center"/>
      <protection locked="0"/>
    </xf>
    <xf numFmtId="0" fontId="3" fillId="14" borderId="95" xfId="0" applyFont="1" applyFill="1" applyBorder="1" applyAlignment="1" applyProtection="1">
      <alignment horizontal="center" vertical="center"/>
      <protection locked="0"/>
    </xf>
    <xf numFmtId="0" fontId="2" fillId="14" borderId="84" xfId="0" applyFont="1" applyFill="1" applyBorder="1" applyAlignment="1" applyProtection="1">
      <alignment horizontal="center" vertical="center"/>
      <protection locked="0"/>
    </xf>
    <xf numFmtId="0" fontId="3" fillId="14" borderId="26" xfId="0" applyFont="1" applyFill="1" applyBorder="1" applyAlignment="1" applyProtection="1">
      <alignment horizontal="center" vertical="center"/>
      <protection locked="0"/>
    </xf>
    <xf numFmtId="0" fontId="2" fillId="14" borderId="6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14" borderId="4" xfId="0" applyFont="1" applyFill="1" applyBorder="1" applyAlignment="1" applyProtection="1">
      <alignment horizontal="center" vertical="center"/>
      <protection locked="0"/>
    </xf>
    <xf numFmtId="0" fontId="2" fillId="14" borderId="33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8" xfId="0" applyFont="1" applyFill="1" applyBorder="1" applyAlignment="1" applyProtection="1">
      <alignment horizontal="left" vertical="center"/>
      <protection locked="0"/>
    </xf>
    <xf numFmtId="0" fontId="2" fillId="3" borderId="89" xfId="0" applyFont="1" applyFill="1" applyBorder="1" applyAlignment="1" applyProtection="1">
      <alignment horizontal="left" vertical="center"/>
      <protection locked="0"/>
    </xf>
    <xf numFmtId="0" fontId="2" fillId="3" borderId="90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 applyProtection="1">
      <alignment horizontal="left" vertical="center"/>
      <protection locked="0"/>
    </xf>
    <xf numFmtId="0" fontId="2" fillId="5" borderId="6" xfId="0" applyFont="1" applyFill="1" applyBorder="1" applyAlignment="1" applyProtection="1">
      <alignment horizontal="left" vertical="center"/>
      <protection locked="0"/>
    </xf>
    <xf numFmtId="0" fontId="2" fillId="5" borderId="7" xfId="0" applyFont="1" applyFill="1" applyBorder="1" applyAlignment="1" applyProtection="1">
      <alignment horizontal="left" vertical="center"/>
      <protection locked="0"/>
    </xf>
    <xf numFmtId="0" fontId="2" fillId="9" borderId="5" xfId="0" applyFont="1" applyFill="1" applyBorder="1" applyAlignment="1" applyProtection="1">
      <alignment horizontal="left" vertical="center"/>
      <protection locked="0"/>
    </xf>
    <xf numFmtId="0" fontId="2" fillId="9" borderId="6" xfId="0" applyFont="1" applyFill="1" applyBorder="1" applyAlignment="1" applyProtection="1">
      <alignment horizontal="left" vertical="center"/>
      <protection locked="0"/>
    </xf>
    <xf numFmtId="0" fontId="2" fillId="9" borderId="7" xfId="0" applyFont="1" applyFill="1" applyBorder="1" applyAlignment="1" applyProtection="1">
      <alignment horizontal="left" vertical="center"/>
      <protection locked="0"/>
    </xf>
    <xf numFmtId="0" fontId="2" fillId="5" borderId="67" xfId="0" applyFont="1" applyFill="1" applyBorder="1" applyAlignment="1" applyProtection="1">
      <alignment horizontal="left" vertical="center"/>
      <protection locked="0"/>
    </xf>
    <xf numFmtId="0" fontId="2" fillId="5" borderId="68" xfId="0" applyFont="1" applyFill="1" applyBorder="1" applyAlignment="1" applyProtection="1">
      <alignment horizontal="left" vertical="center"/>
      <protection locked="0"/>
    </xf>
    <xf numFmtId="0" fontId="2" fillId="5" borderId="69" xfId="0" applyFont="1" applyFill="1" applyBorder="1" applyAlignment="1" applyProtection="1">
      <alignment horizontal="left" vertical="center"/>
      <protection locked="0"/>
    </xf>
    <xf numFmtId="0" fontId="2" fillId="9" borderId="67" xfId="0" applyFont="1" applyFill="1" applyBorder="1" applyAlignment="1" applyProtection="1">
      <alignment horizontal="left" vertical="center"/>
      <protection locked="0"/>
    </xf>
    <xf numFmtId="0" fontId="2" fillId="9" borderId="68" xfId="0" applyFont="1" applyFill="1" applyBorder="1" applyAlignment="1" applyProtection="1">
      <alignment horizontal="left" vertical="center"/>
      <protection locked="0"/>
    </xf>
    <xf numFmtId="0" fontId="2" fillId="9" borderId="69" xfId="0" applyFont="1" applyFill="1" applyBorder="1" applyAlignment="1" applyProtection="1">
      <alignment horizontal="left" vertical="center"/>
      <protection locked="0"/>
    </xf>
    <xf numFmtId="0" fontId="3" fillId="12" borderId="24" xfId="0" applyFont="1" applyFill="1" applyBorder="1" applyAlignment="1" applyProtection="1">
      <alignment horizontal="center" vertical="center"/>
      <protection locked="0"/>
    </xf>
    <xf numFmtId="0" fontId="3" fillId="12" borderId="40" xfId="0" applyFont="1" applyFill="1" applyBorder="1" applyAlignment="1" applyProtection="1">
      <alignment horizontal="center" vertical="center"/>
      <protection locked="0"/>
    </xf>
    <xf numFmtId="0" fontId="3" fillId="12" borderId="41" xfId="0" applyFont="1" applyFill="1" applyBorder="1" applyAlignment="1" applyProtection="1">
      <alignment horizontal="center" vertical="center"/>
      <protection locked="0"/>
    </xf>
    <xf numFmtId="0" fontId="3" fillId="12" borderId="4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63" xfId="0" applyFont="1" applyFill="1" applyBorder="1" applyAlignment="1" applyProtection="1">
      <alignment horizontal="left" vertical="center"/>
      <protection locked="0"/>
    </xf>
    <xf numFmtId="0" fontId="2" fillId="2" borderId="33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 applyProtection="1">
      <alignment horizontal="left" vertical="center"/>
      <protection locked="0"/>
    </xf>
    <xf numFmtId="0" fontId="2" fillId="2" borderId="71" xfId="0" applyFont="1" applyFill="1" applyBorder="1" applyAlignment="1" applyProtection="1">
      <alignment horizontal="left" vertical="center"/>
      <protection locked="0"/>
    </xf>
    <xf numFmtId="0" fontId="2" fillId="2" borderId="37" xfId="0" applyFont="1" applyFill="1" applyBorder="1" applyAlignment="1" applyProtection="1">
      <alignment horizontal="left" vertical="center"/>
      <protection locked="0"/>
    </xf>
    <xf numFmtId="0" fontId="2" fillId="5" borderId="88" xfId="0" applyFont="1" applyFill="1" applyBorder="1" applyAlignment="1" applyProtection="1">
      <alignment horizontal="left" vertical="center"/>
      <protection locked="0"/>
    </xf>
    <xf numFmtId="0" fontId="2" fillId="5" borderId="89" xfId="0" applyFont="1" applyFill="1" applyBorder="1" applyAlignment="1" applyProtection="1">
      <alignment horizontal="left" vertical="center"/>
      <protection locked="0"/>
    </xf>
    <xf numFmtId="0" fontId="2" fillId="5" borderId="90" xfId="0" applyFont="1" applyFill="1" applyBorder="1" applyAlignment="1" applyProtection="1">
      <alignment horizontal="left" vertical="center"/>
      <protection locked="0"/>
    </xf>
    <xf numFmtId="0" fontId="2" fillId="9" borderId="88" xfId="0" applyFont="1" applyFill="1" applyBorder="1" applyAlignment="1" applyProtection="1">
      <alignment horizontal="left" vertical="center"/>
      <protection locked="0"/>
    </xf>
    <xf numFmtId="0" fontId="2" fillId="9" borderId="89" xfId="0" applyFont="1" applyFill="1" applyBorder="1" applyAlignment="1" applyProtection="1">
      <alignment horizontal="left" vertical="center"/>
      <protection locked="0"/>
    </xf>
    <xf numFmtId="0" fontId="2" fillId="9" borderId="9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3" fillId="4" borderId="41" xfId="0" applyFont="1" applyFill="1" applyBorder="1" applyAlignment="1" applyProtection="1">
      <alignment horizontal="center" vertical="center"/>
      <protection locked="0"/>
    </xf>
    <xf numFmtId="0" fontId="3" fillId="4" borderId="42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left" vertical="center"/>
      <protection locked="0"/>
    </xf>
    <xf numFmtId="0" fontId="2" fillId="2" borderId="67" xfId="0" applyFont="1" applyFill="1" applyBorder="1" applyAlignment="1" applyProtection="1">
      <alignment horizontal="left" vertical="center"/>
      <protection locked="0"/>
    </xf>
    <xf numFmtId="0" fontId="2" fillId="2" borderId="68" xfId="0" applyFont="1" applyFill="1" applyBorder="1" applyAlignment="1" applyProtection="1">
      <alignment horizontal="left" vertical="center"/>
      <protection locked="0"/>
    </xf>
    <xf numFmtId="0" fontId="2" fillId="2" borderId="69" xfId="0" applyFont="1" applyFill="1" applyBorder="1" applyAlignment="1" applyProtection="1">
      <alignment horizontal="left" vertical="center"/>
      <protection locked="0"/>
    </xf>
    <xf numFmtId="0" fontId="3" fillId="12" borderId="26" xfId="0" applyFont="1" applyFill="1" applyBorder="1" applyAlignment="1" applyProtection="1">
      <alignment horizontal="center" vertical="center"/>
      <protection locked="0"/>
    </xf>
    <xf numFmtId="0" fontId="3" fillId="12" borderId="43" xfId="0" applyFont="1" applyFill="1" applyBorder="1" applyAlignment="1" applyProtection="1">
      <alignment horizontal="center" vertical="center"/>
      <protection locked="0"/>
    </xf>
    <xf numFmtId="0" fontId="3" fillId="12" borderId="44" xfId="0" applyFont="1" applyFill="1" applyBorder="1" applyAlignment="1" applyProtection="1">
      <alignment horizontal="center" vertical="center"/>
      <protection locked="0"/>
    </xf>
    <xf numFmtId="0" fontId="3" fillId="12" borderId="4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2" fillId="2" borderId="117" xfId="0" applyFont="1" applyFill="1" applyBorder="1" applyAlignment="1" applyProtection="1">
      <alignment horizontal="left" vertical="center"/>
      <protection locked="0"/>
    </xf>
    <xf numFmtId="0" fontId="2" fillId="2" borderId="122" xfId="0" applyFont="1" applyFill="1" applyBorder="1" applyAlignment="1" applyProtection="1">
      <alignment horizontal="left" vertical="center"/>
      <protection locked="0"/>
    </xf>
    <xf numFmtId="0" fontId="3" fillId="6" borderId="24" xfId="0" applyFont="1" applyFill="1" applyBorder="1" applyAlignment="1" applyProtection="1">
      <alignment horizontal="center" vertical="center"/>
      <protection locked="0"/>
    </xf>
    <xf numFmtId="0" fontId="3" fillId="6" borderId="40" xfId="0" applyFont="1" applyFill="1" applyBorder="1" applyAlignment="1" applyProtection="1">
      <alignment horizontal="center" vertical="center"/>
      <protection locked="0"/>
    </xf>
    <xf numFmtId="0" fontId="3" fillId="6" borderId="41" xfId="0" applyFont="1" applyFill="1" applyBorder="1" applyAlignment="1" applyProtection="1">
      <alignment horizontal="center" vertical="center"/>
      <protection locked="0"/>
    </xf>
    <xf numFmtId="0" fontId="3" fillId="6" borderId="42" xfId="0" applyFont="1" applyFill="1" applyBorder="1" applyAlignment="1" applyProtection="1">
      <alignment horizontal="center" vertical="center"/>
      <protection locked="0"/>
    </xf>
    <xf numFmtId="0" fontId="3" fillId="6" borderId="26" xfId="0" applyFont="1" applyFill="1" applyBorder="1" applyAlignment="1" applyProtection="1">
      <alignment horizontal="center" vertical="center"/>
      <protection locked="0"/>
    </xf>
    <xf numFmtId="0" fontId="3" fillId="6" borderId="43" xfId="0" applyFont="1" applyFill="1" applyBorder="1" applyAlignment="1" applyProtection="1">
      <alignment horizontal="center" vertical="center"/>
      <protection locked="0"/>
    </xf>
    <xf numFmtId="0" fontId="3" fillId="6" borderId="44" xfId="0" applyFont="1" applyFill="1" applyBorder="1" applyAlignment="1" applyProtection="1">
      <alignment horizontal="center" vertical="center"/>
      <protection locked="0"/>
    </xf>
    <xf numFmtId="0" fontId="3" fillId="6" borderId="45" xfId="0" applyFont="1" applyFill="1" applyBorder="1" applyAlignment="1" applyProtection="1">
      <alignment horizontal="center" vertical="center"/>
      <protection locked="0"/>
    </xf>
    <xf numFmtId="0" fontId="13" fillId="6" borderId="40" xfId="0" applyFont="1" applyFill="1" applyBorder="1" applyAlignment="1" applyProtection="1">
      <alignment horizontal="center" vertical="center"/>
      <protection locked="0"/>
    </xf>
    <xf numFmtId="0" fontId="13" fillId="6" borderId="17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13" fillId="12" borderId="40" xfId="0" applyFont="1" applyFill="1" applyBorder="1" applyAlignment="1" applyProtection="1">
      <alignment horizontal="center" vertical="center"/>
      <protection locked="0"/>
    </xf>
    <xf numFmtId="0" fontId="13" fillId="12" borderId="17" xfId="0" applyFont="1" applyFill="1" applyBorder="1" applyAlignment="1" applyProtection="1">
      <alignment horizontal="center" vertical="center"/>
      <protection locked="0"/>
    </xf>
    <xf numFmtId="0" fontId="13" fillId="12" borderId="41" xfId="0" applyFont="1" applyFill="1" applyBorder="1" applyAlignment="1" applyProtection="1">
      <alignment horizontal="center" vertical="center"/>
      <protection locked="0"/>
    </xf>
    <xf numFmtId="0" fontId="13" fillId="12" borderId="43" xfId="0" applyFont="1" applyFill="1" applyBorder="1" applyAlignment="1" applyProtection="1">
      <alignment horizontal="center" vertical="center"/>
      <protection locked="0"/>
    </xf>
    <xf numFmtId="0" fontId="13" fillId="12" borderId="56" xfId="0" applyFont="1" applyFill="1" applyBorder="1" applyAlignment="1" applyProtection="1">
      <alignment horizontal="center" vertical="center"/>
      <protection locked="0"/>
    </xf>
    <xf numFmtId="0" fontId="13" fillId="4" borderId="40" xfId="0" applyFont="1" applyFill="1" applyBorder="1" applyAlignment="1" applyProtection="1">
      <alignment horizontal="center" vertical="center"/>
      <protection locked="0"/>
    </xf>
    <xf numFmtId="0" fontId="13" fillId="4" borderId="17" xfId="0" applyFont="1" applyFill="1" applyBorder="1" applyAlignment="1" applyProtection="1">
      <alignment horizontal="center" vertical="center"/>
      <protection locked="0"/>
    </xf>
    <xf numFmtId="0" fontId="3" fillId="11" borderId="78" xfId="0" applyFont="1" applyFill="1" applyBorder="1" applyAlignment="1" applyProtection="1">
      <alignment horizontal="center" vertical="center"/>
      <protection locked="0"/>
    </xf>
    <xf numFmtId="0" fontId="3" fillId="11" borderId="79" xfId="0" applyFont="1" applyFill="1" applyBorder="1" applyAlignment="1" applyProtection="1">
      <alignment horizontal="center" vertical="center"/>
      <protection locked="0"/>
    </xf>
    <xf numFmtId="0" fontId="3" fillId="11" borderId="80" xfId="0" applyFont="1" applyFill="1" applyBorder="1" applyAlignment="1" applyProtection="1">
      <alignment horizontal="center" vertical="center"/>
      <protection locked="0"/>
    </xf>
    <xf numFmtId="0" fontId="2" fillId="7" borderId="67" xfId="0" applyFont="1" applyFill="1" applyBorder="1" applyAlignment="1" applyProtection="1">
      <alignment horizontal="left" vertical="center"/>
    </xf>
    <xf numFmtId="0" fontId="2" fillId="7" borderId="68" xfId="0" applyFont="1" applyFill="1" applyBorder="1" applyAlignment="1" applyProtection="1">
      <alignment horizontal="left" vertical="center"/>
    </xf>
    <xf numFmtId="0" fontId="2" fillId="7" borderId="69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2" fillId="7" borderId="6" xfId="0" applyFont="1" applyFill="1" applyBorder="1" applyAlignment="1" applyProtection="1">
      <alignment horizontal="left" vertical="center"/>
    </xf>
    <xf numFmtId="0" fontId="2" fillId="7" borderId="7" xfId="0" applyFont="1" applyFill="1" applyBorder="1" applyAlignment="1" applyProtection="1">
      <alignment horizontal="left" vertical="center"/>
    </xf>
    <xf numFmtId="0" fontId="2" fillId="7" borderId="88" xfId="0" applyFont="1" applyFill="1" applyBorder="1" applyAlignment="1" applyProtection="1">
      <alignment horizontal="left" vertical="center"/>
    </xf>
    <xf numFmtId="0" fontId="2" fillId="7" borderId="89" xfId="0" applyFont="1" applyFill="1" applyBorder="1" applyAlignment="1" applyProtection="1">
      <alignment horizontal="left" vertical="center"/>
    </xf>
    <xf numFmtId="0" fontId="2" fillId="7" borderId="90" xfId="0" applyFont="1" applyFill="1" applyBorder="1" applyAlignment="1" applyProtection="1">
      <alignment horizontal="left" vertical="center"/>
    </xf>
    <xf numFmtId="0" fontId="2" fillId="3" borderId="82" xfId="0" applyFont="1" applyFill="1" applyBorder="1" applyAlignment="1" applyProtection="1">
      <alignment horizontal="left" vertical="center"/>
    </xf>
    <xf numFmtId="0" fontId="2" fillId="3" borderId="115" xfId="0" applyFont="1" applyFill="1" applyBorder="1" applyAlignment="1" applyProtection="1">
      <alignment horizontal="left" vertical="center"/>
    </xf>
    <xf numFmtId="0" fontId="2" fillId="3" borderId="46" xfId="0" applyFont="1" applyFill="1" applyBorder="1" applyAlignment="1" applyProtection="1">
      <alignment horizontal="left" vertical="center"/>
    </xf>
    <xf numFmtId="0" fontId="2" fillId="3" borderId="117" xfId="0" applyFont="1" applyFill="1" applyBorder="1" applyAlignment="1" applyProtection="1">
      <alignment horizontal="left" vertical="center"/>
    </xf>
    <xf numFmtId="0" fontId="2" fillId="3" borderId="84" xfId="0" applyFont="1" applyFill="1" applyBorder="1" applyAlignment="1" applyProtection="1">
      <alignment horizontal="left" vertical="center"/>
    </xf>
    <xf numFmtId="0" fontId="2" fillId="3" borderId="122" xfId="0" applyFont="1" applyFill="1" applyBorder="1" applyAlignment="1" applyProtection="1">
      <alignment horizontal="left" vertical="center"/>
    </xf>
    <xf numFmtId="0" fontId="2" fillId="9" borderId="115" xfId="0" applyFont="1" applyFill="1" applyBorder="1" applyAlignment="1" applyProtection="1">
      <alignment horizontal="left" vertical="center"/>
    </xf>
    <xf numFmtId="0" fontId="13" fillId="9" borderId="43" xfId="0" applyFont="1" applyFill="1" applyBorder="1" applyAlignment="1" applyProtection="1">
      <alignment horizontal="center" vertical="center"/>
      <protection locked="0"/>
    </xf>
    <xf numFmtId="0" fontId="13" fillId="9" borderId="56" xfId="0" applyFont="1" applyFill="1" applyBorder="1" applyAlignment="1" applyProtection="1">
      <alignment horizontal="center" vertical="center"/>
      <protection locked="0"/>
    </xf>
    <xf numFmtId="0" fontId="2" fillId="9" borderId="117" xfId="0" applyFont="1" applyFill="1" applyBorder="1" applyAlignment="1" applyProtection="1">
      <alignment horizontal="left" vertical="center"/>
    </xf>
    <xf numFmtId="0" fontId="3" fillId="10" borderId="40" xfId="0" applyFont="1" applyFill="1" applyBorder="1" applyAlignment="1" applyProtection="1">
      <alignment horizontal="center" vertical="center"/>
      <protection locked="0"/>
    </xf>
    <xf numFmtId="0" fontId="3" fillId="10" borderId="41" xfId="0" applyFont="1" applyFill="1" applyBorder="1" applyAlignment="1" applyProtection="1">
      <alignment horizontal="center" vertical="center"/>
      <protection locked="0"/>
    </xf>
    <xf numFmtId="0" fontId="3" fillId="10" borderId="42" xfId="0" applyFont="1" applyFill="1" applyBorder="1" applyAlignment="1" applyProtection="1">
      <alignment horizontal="center" vertical="center"/>
      <protection locked="0"/>
    </xf>
    <xf numFmtId="0" fontId="2" fillId="10" borderId="67" xfId="0" applyFont="1" applyFill="1" applyBorder="1" applyAlignment="1" applyProtection="1">
      <alignment horizontal="center" vertical="center"/>
      <protection locked="0"/>
    </xf>
    <xf numFmtId="0" fontId="2" fillId="10" borderId="68" xfId="0" applyFont="1" applyFill="1" applyBorder="1" applyAlignment="1" applyProtection="1">
      <alignment horizontal="center" vertical="center"/>
      <protection locked="0"/>
    </xf>
    <xf numFmtId="0" fontId="2" fillId="10" borderId="69" xfId="0" applyFont="1" applyFill="1" applyBorder="1" applyAlignment="1" applyProtection="1">
      <alignment horizontal="center" vertical="center"/>
      <protection locked="0"/>
    </xf>
    <xf numFmtId="0" fontId="2" fillId="9" borderId="122" xfId="0" applyFont="1" applyFill="1" applyBorder="1" applyAlignment="1" applyProtection="1">
      <alignment horizontal="left" vertical="center"/>
    </xf>
    <xf numFmtId="0" fontId="3" fillId="10" borderId="0" xfId="0" applyFont="1" applyFill="1" applyBorder="1" applyAlignment="1" applyProtection="1">
      <alignment horizontal="center" vertical="center"/>
      <protection locked="0"/>
    </xf>
    <xf numFmtId="0" fontId="2" fillId="10" borderId="66" xfId="0" applyFont="1" applyFill="1" applyBorder="1" applyAlignment="1" applyProtection="1">
      <alignment horizontal="center" vertical="center"/>
      <protection locked="0"/>
    </xf>
    <xf numFmtId="0" fontId="3" fillId="10" borderId="24" xfId="0" applyFont="1" applyFill="1" applyBorder="1" applyAlignment="1" applyProtection="1">
      <alignment horizontal="center" vertical="center"/>
      <protection locked="0"/>
    </xf>
    <xf numFmtId="0" fontId="2" fillId="9" borderId="84" xfId="0" applyFont="1" applyFill="1" applyBorder="1" applyAlignment="1" applyProtection="1">
      <alignment horizontal="left" vertical="center"/>
    </xf>
    <xf numFmtId="0" fontId="2" fillId="9" borderId="82" xfId="0" applyFont="1" applyFill="1" applyBorder="1" applyAlignment="1" applyProtection="1">
      <alignment horizontal="left" vertical="center"/>
    </xf>
    <xf numFmtId="0" fontId="2" fillId="9" borderId="46" xfId="0" applyFont="1" applyFill="1" applyBorder="1" applyAlignment="1" applyProtection="1">
      <alignment horizontal="left" vertical="center"/>
    </xf>
    <xf numFmtId="0" fontId="2" fillId="5" borderId="82" xfId="0" applyFont="1" applyFill="1" applyBorder="1" applyAlignment="1" applyProtection="1">
      <alignment horizontal="left" vertical="center"/>
      <protection locked="0"/>
    </xf>
    <xf numFmtId="0" fontId="2" fillId="14" borderId="82" xfId="0" applyFont="1" applyFill="1" applyBorder="1" applyAlignment="1" applyProtection="1">
      <alignment horizontal="left" vertical="center"/>
      <protection locked="0"/>
    </xf>
    <xf numFmtId="0" fontId="2" fillId="6" borderId="82" xfId="0" applyFont="1" applyFill="1" applyBorder="1" applyAlignment="1" applyProtection="1">
      <alignment horizontal="left" vertical="center"/>
      <protection locked="0"/>
    </xf>
    <xf numFmtId="0" fontId="25" fillId="8" borderId="55" xfId="0" applyFont="1" applyFill="1" applyBorder="1" applyAlignment="1" applyProtection="1">
      <alignment horizontal="center" vertical="center"/>
      <protection locked="0"/>
    </xf>
    <xf numFmtId="0" fontId="25" fillId="8" borderId="44" xfId="0" applyFont="1" applyFill="1" applyBorder="1" applyAlignment="1" applyProtection="1">
      <alignment horizontal="center" vertical="center"/>
      <protection locked="0"/>
    </xf>
    <xf numFmtId="0" fontId="25" fillId="8" borderId="56" xfId="0" applyFont="1" applyFill="1" applyBorder="1" applyAlignment="1" applyProtection="1">
      <alignment horizontal="center" vertical="center"/>
      <protection locked="0"/>
    </xf>
    <xf numFmtId="0" fontId="25" fillId="8" borderId="57" xfId="0" applyFont="1" applyFill="1" applyBorder="1" applyAlignment="1" applyProtection="1">
      <alignment horizontal="center" vertical="center"/>
      <protection locked="0"/>
    </xf>
    <xf numFmtId="0" fontId="25" fillId="8" borderId="58" xfId="0" applyFont="1" applyFill="1" applyBorder="1" applyAlignment="1" applyProtection="1">
      <alignment horizontal="center" vertical="center"/>
      <protection locked="0"/>
    </xf>
    <xf numFmtId="0" fontId="25" fillId="8" borderId="5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9" borderId="82" xfId="0" applyFont="1" applyFill="1" applyBorder="1" applyAlignment="1" applyProtection="1">
      <alignment horizontal="left" vertical="center"/>
      <protection locked="0"/>
    </xf>
    <xf numFmtId="0" fontId="2" fillId="17" borderId="82" xfId="0" applyNumberFormat="1" applyFont="1" applyFill="1" applyBorder="1" applyAlignment="1" applyProtection="1">
      <alignment horizontal="left" vertical="center"/>
      <protection locked="0"/>
    </xf>
    <xf numFmtId="0" fontId="2" fillId="17" borderId="84" xfId="0" applyNumberFormat="1" applyFont="1" applyFill="1" applyBorder="1" applyAlignment="1" applyProtection="1">
      <alignment horizontal="left" vertical="center"/>
      <protection locked="0"/>
    </xf>
    <xf numFmtId="0" fontId="2" fillId="17" borderId="5" xfId="0" applyNumberFormat="1" applyFont="1" applyFill="1" applyBorder="1" applyAlignment="1" applyProtection="1">
      <alignment horizontal="left" vertical="center"/>
      <protection locked="0"/>
    </xf>
    <xf numFmtId="0" fontId="2" fillId="17" borderId="6" xfId="0" applyNumberFormat="1" applyFont="1" applyFill="1" applyBorder="1" applyAlignment="1" applyProtection="1">
      <alignment horizontal="left" vertical="center"/>
      <protection locked="0"/>
    </xf>
    <xf numFmtId="0" fontId="2" fillId="17" borderId="7" xfId="0" applyNumberFormat="1" applyFont="1" applyFill="1" applyBorder="1" applyAlignment="1" applyProtection="1">
      <alignment horizontal="left" vertical="center"/>
      <protection locked="0"/>
    </xf>
    <xf numFmtId="0" fontId="2" fillId="12" borderId="82" xfId="0" applyFont="1" applyFill="1" applyBorder="1" applyAlignment="1" applyProtection="1">
      <alignment horizontal="left" vertical="center"/>
      <protection locked="0"/>
    </xf>
    <xf numFmtId="0" fontId="2" fillId="12" borderId="82" xfId="0" applyFont="1" applyFill="1" applyBorder="1" applyAlignment="1" applyProtection="1">
      <alignment horizontal="left" vertical="center"/>
    </xf>
    <xf numFmtId="0" fontId="2" fillId="5" borderId="82" xfId="0" applyFont="1" applyFill="1" applyBorder="1" applyAlignment="1" applyProtection="1">
      <alignment horizontal="left" vertical="center"/>
    </xf>
    <xf numFmtId="0" fontId="2" fillId="7" borderId="82" xfId="0" applyFont="1" applyFill="1" applyBorder="1" applyAlignment="1" applyProtection="1">
      <alignment horizontal="left" vertical="center"/>
    </xf>
    <xf numFmtId="0" fontId="24" fillId="8" borderId="24" xfId="0" applyFont="1" applyFill="1" applyBorder="1" applyAlignment="1" applyProtection="1">
      <alignment horizontal="center" vertical="center"/>
      <protection locked="0"/>
    </xf>
    <xf numFmtId="1" fontId="24" fillId="8" borderId="24" xfId="0" applyNumberFormat="1" applyFont="1" applyFill="1" applyBorder="1" applyAlignment="1" applyProtection="1">
      <alignment horizontal="center" vertical="center"/>
      <protection locked="0"/>
    </xf>
    <xf numFmtId="1" fontId="24" fillId="8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892" applyFont="1" applyFill="1" applyBorder="1" applyAlignment="1">
      <alignment horizontal="left"/>
    </xf>
    <xf numFmtId="0" fontId="26" fillId="0" borderId="0" xfId="892" applyFill="1" applyBorder="1" applyAlignment="1">
      <alignment horizontal="center"/>
    </xf>
    <xf numFmtId="0" fontId="3" fillId="0" borderId="0" xfId="892" applyFont="1" applyFill="1" applyBorder="1" applyAlignment="1">
      <alignment horizontal="center"/>
    </xf>
    <xf numFmtId="0" fontId="2" fillId="0" borderId="0" xfId="892" applyNumberFormat="1" applyFont="1" applyFill="1" applyBorder="1" applyAlignment="1" applyProtection="1">
      <alignment horizontal="left"/>
      <protection locked="0"/>
    </xf>
    <xf numFmtId="0" fontId="3" fillId="0" borderId="97" xfId="892" applyFont="1" applyBorder="1" applyAlignment="1">
      <alignment horizontal="center"/>
    </xf>
    <xf numFmtId="0" fontId="3" fillId="0" borderId="7" xfId="892" applyFont="1" applyBorder="1" applyAlignment="1">
      <alignment horizontal="center"/>
    </xf>
    <xf numFmtId="0" fontId="3" fillId="0" borderId="5" xfId="892" applyFont="1" applyBorder="1" applyAlignment="1">
      <alignment horizontal="center"/>
    </xf>
    <xf numFmtId="0" fontId="3" fillId="0" borderId="61" xfId="892" applyFont="1" applyBorder="1" applyAlignment="1">
      <alignment horizontal="center"/>
    </xf>
    <xf numFmtId="0" fontId="3" fillId="0" borderId="97" xfId="892" applyFont="1" applyFill="1" applyBorder="1" applyAlignment="1">
      <alignment horizontal="left"/>
    </xf>
    <xf numFmtId="0" fontId="3" fillId="0" borderId="7" xfId="892" applyFont="1" applyFill="1" applyBorder="1" applyAlignment="1">
      <alignment horizontal="left"/>
    </xf>
    <xf numFmtId="0" fontId="2" fillId="16" borderId="5" xfId="892" applyNumberFormat="1" applyFont="1" applyFill="1" applyBorder="1" applyAlignment="1" applyProtection="1">
      <alignment horizontal="left"/>
      <protection locked="0"/>
    </xf>
    <xf numFmtId="0" fontId="2" fillId="16" borderId="7" xfId="892" applyNumberFormat="1" applyFont="1" applyFill="1" applyBorder="1" applyAlignment="1" applyProtection="1">
      <alignment horizontal="left"/>
      <protection locked="0"/>
    </xf>
    <xf numFmtId="0" fontId="2" fillId="16" borderId="61" xfId="892" applyNumberFormat="1" applyFont="1" applyFill="1" applyBorder="1" applyAlignment="1" applyProtection="1">
      <alignment horizontal="left"/>
      <protection locked="0"/>
    </xf>
    <xf numFmtId="0" fontId="26" fillId="16" borderId="5" xfId="892" applyFill="1" applyBorder="1" applyAlignment="1">
      <alignment horizontal="center"/>
    </xf>
    <xf numFmtId="0" fontId="26" fillId="16" borderId="7" xfId="892" applyFill="1" applyBorder="1" applyAlignment="1">
      <alignment horizontal="center"/>
    </xf>
    <xf numFmtId="0" fontId="26" fillId="16" borderId="61" xfId="892" applyFill="1" applyBorder="1" applyAlignment="1">
      <alignment horizontal="center"/>
    </xf>
    <xf numFmtId="0" fontId="27" fillId="2" borderId="0" xfId="0" applyFont="1" applyFill="1" applyAlignment="1">
      <alignment horizontal="left"/>
    </xf>
  </cellXfs>
  <cellStyles count="1378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Gevolgde hyperlink" xfId="95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Gevolgde hyperlink" xfId="115" builtinId="9" hidden="1"/>
    <cellStyle name="Gevolgde hyperlink" xfId="117" builtinId="9" hidden="1"/>
    <cellStyle name="Gevolgde hyperlink" xfId="119" builtinId="9" hidden="1"/>
    <cellStyle name="Gevolgde hyperlink" xfId="121" builtinId="9" hidden="1"/>
    <cellStyle name="Gevolgde hyperlink" xfId="123" builtinId="9" hidden="1"/>
    <cellStyle name="Gevolgde hyperlink" xfId="125" builtinId="9" hidden="1"/>
    <cellStyle name="Gevolgde hyperlink" xfId="127" builtinId="9" hidden="1"/>
    <cellStyle name="Gevolgde hyperlink" xfId="129" builtinId="9" hidden="1"/>
    <cellStyle name="Gevolgde hyperlink" xfId="131" builtinId="9" hidden="1"/>
    <cellStyle name="Gevolgde hyperlink" xfId="133" builtinId="9" hidden="1"/>
    <cellStyle name="Gevolgde hyperlink" xfId="135" builtinId="9" hidden="1"/>
    <cellStyle name="Gevolgde hyperlink" xfId="137" builtinId="9" hidden="1"/>
    <cellStyle name="Gevolgde hyperlink" xfId="139" builtinId="9" hidden="1"/>
    <cellStyle name="Gevolgde hyperlink" xfId="141" builtinId="9" hidden="1"/>
    <cellStyle name="Gevolgde hyperlink" xfId="143" builtinId="9" hidden="1"/>
    <cellStyle name="Gevolgde hyperlink" xfId="145" builtinId="9" hidden="1"/>
    <cellStyle name="Gevolgde hyperlink" xfId="147" builtinId="9" hidden="1"/>
    <cellStyle name="Gevolgde hyperlink" xfId="149" builtinId="9" hidden="1"/>
    <cellStyle name="Gevolgde hyperlink" xfId="151" builtinId="9" hidden="1"/>
    <cellStyle name="Gevolgde hyperlink" xfId="153" builtinId="9" hidden="1"/>
    <cellStyle name="Gevolgde hyperlink" xfId="155" builtinId="9" hidden="1"/>
    <cellStyle name="Gevolgde hyperlink" xfId="157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5" builtinId="9" hidden="1"/>
    <cellStyle name="Gevolgde hyperlink" xfId="227" builtinId="9" hidden="1"/>
    <cellStyle name="Gevolgde hyperlink" xfId="229" builtinId="9" hidden="1"/>
    <cellStyle name="Gevolgde hyperlink" xfId="231" builtinId="9" hidden="1"/>
    <cellStyle name="Gevolgde hyperlink" xfId="233" builtinId="9" hidden="1"/>
    <cellStyle name="Gevolgde hyperlink" xfId="235" builtinId="9" hidden="1"/>
    <cellStyle name="Gevolgde hyperlink" xfId="237" builtinId="9" hidden="1"/>
    <cellStyle name="Gevolgde hyperlink" xfId="239" builtinId="9" hidden="1"/>
    <cellStyle name="Gevolgde hyperlink" xfId="241" builtinId="9" hidden="1"/>
    <cellStyle name="Gevolgde hyperlink" xfId="243" builtinId="9" hidden="1"/>
    <cellStyle name="Gevolgde hyperlink" xfId="245" builtinId="9" hidden="1"/>
    <cellStyle name="Gevolgde hyperlink" xfId="247" builtinId="9" hidden="1"/>
    <cellStyle name="Gevolgde hyperlink" xfId="249" builtinId="9" hidden="1"/>
    <cellStyle name="Gevolgde hyperlink" xfId="251" builtinId="9" hidden="1"/>
    <cellStyle name="Gevolgde hyperlink" xfId="253" builtinId="9" hidden="1"/>
    <cellStyle name="Gevolgde hyperlink" xfId="255" builtinId="9" hidden="1"/>
    <cellStyle name="Gevolgde hyperlink" xfId="257" builtinId="9" hidden="1"/>
    <cellStyle name="Gevolgde hyperlink" xfId="259" builtinId="9" hidden="1"/>
    <cellStyle name="Gevolgde hyperlink" xfId="261" builtinId="9" hidden="1"/>
    <cellStyle name="Gevolgde hyperlink" xfId="263" builtinId="9" hidden="1"/>
    <cellStyle name="Gevolgde hyperlink" xfId="265" builtinId="9" hidden="1"/>
    <cellStyle name="Gevolgde hyperlink" xfId="267" builtinId="9" hidden="1"/>
    <cellStyle name="Gevolgde hyperlink" xfId="269" builtinId="9" hidden="1"/>
    <cellStyle name="Gevolgde hyperlink" xfId="271" builtinId="9" hidden="1"/>
    <cellStyle name="Gevolgde hyperlink" xfId="273" builtinId="9" hidden="1"/>
    <cellStyle name="Gevolgde hyperlink" xfId="275" builtinId="9" hidden="1"/>
    <cellStyle name="Gevolgde hyperlink" xfId="277" builtinId="9" hidden="1"/>
    <cellStyle name="Gevolgde hyperlink" xfId="279" builtinId="9" hidden="1"/>
    <cellStyle name="Gevolgde hyperlink" xfId="281" builtinId="9" hidden="1"/>
    <cellStyle name="Gevolgde hyperlink" xfId="283" builtinId="9" hidden="1"/>
    <cellStyle name="Gevolgde hyperlink" xfId="285" builtinId="9" hidden="1"/>
    <cellStyle name="Gevolgde hyperlink" xfId="287" builtinId="9" hidden="1"/>
    <cellStyle name="Gevolgde hyperlink" xfId="289" builtinId="9" hidden="1"/>
    <cellStyle name="Gevolgde hyperlink" xfId="291" builtinId="9" hidden="1"/>
    <cellStyle name="Gevolgde hyperlink" xfId="293" builtinId="9" hidden="1"/>
    <cellStyle name="Gevolgde hyperlink" xfId="295" builtinId="9" hidden="1"/>
    <cellStyle name="Gevolgde hyperlink" xfId="297" builtinId="9" hidden="1"/>
    <cellStyle name="Gevolgde hyperlink" xfId="299" builtinId="9" hidden="1"/>
    <cellStyle name="Gevolgde hyperlink" xfId="301" builtinId="9" hidden="1"/>
    <cellStyle name="Gevolgde hyperlink" xfId="303" builtinId="9" hidden="1"/>
    <cellStyle name="Gevolgde hyperlink" xfId="305" builtinId="9" hidden="1"/>
    <cellStyle name="Gevolgde hyperlink" xfId="307" builtinId="9" hidden="1"/>
    <cellStyle name="Gevolgde hyperlink" xfId="309" builtinId="9" hidden="1"/>
    <cellStyle name="Gevolgde hyperlink" xfId="311" builtinId="9" hidden="1"/>
    <cellStyle name="Gevolgde hyperlink" xfId="313" builtinId="9" hidden="1"/>
    <cellStyle name="Gevolgde hyperlink" xfId="315" builtinId="9" hidden="1"/>
    <cellStyle name="Gevolgde hyperlink" xfId="317" builtinId="9" hidden="1"/>
    <cellStyle name="Gevolgde hyperlink" xfId="319" builtinId="9" hidden="1"/>
    <cellStyle name="Gevolgde hyperlink" xfId="321" builtinId="9" hidden="1"/>
    <cellStyle name="Gevolgde hyperlink" xfId="323" builtinId="9" hidden="1"/>
    <cellStyle name="Gevolgde hyperlink" xfId="325" builtinId="9" hidden="1"/>
    <cellStyle name="Gevolgde hyperlink" xfId="327" builtinId="9" hidden="1"/>
    <cellStyle name="Gevolgde hyperlink" xfId="329" builtinId="9" hidden="1"/>
    <cellStyle name="Gevolgde hyperlink" xfId="331" builtinId="9" hidden="1"/>
    <cellStyle name="Gevolgde hyperlink" xfId="333" builtinId="9" hidden="1"/>
    <cellStyle name="Gevolgde hyperlink" xfId="335" builtinId="9" hidden="1"/>
    <cellStyle name="Gevolgde hyperlink" xfId="337" builtinId="9" hidden="1"/>
    <cellStyle name="Gevolgde hyperlink" xfId="339" builtinId="9" hidden="1"/>
    <cellStyle name="Gevolgde hyperlink" xfId="341" builtinId="9" hidden="1"/>
    <cellStyle name="Gevolgde hyperlink" xfId="343" builtinId="9" hidden="1"/>
    <cellStyle name="Gevolgde hyperlink" xfId="345" builtinId="9" hidden="1"/>
    <cellStyle name="Gevolgde hyperlink" xfId="347" builtinId="9" hidden="1"/>
    <cellStyle name="Gevolgde hyperlink" xfId="349" builtinId="9" hidden="1"/>
    <cellStyle name="Gevolgde hyperlink" xfId="351" builtinId="9" hidden="1"/>
    <cellStyle name="Gevolgde hyperlink" xfId="353" builtinId="9" hidden="1"/>
    <cellStyle name="Gevolgde hyperlink" xfId="355" builtinId="9" hidden="1"/>
    <cellStyle name="Gevolgde hyperlink" xfId="357" builtinId="9" hidden="1"/>
    <cellStyle name="Gevolgde hyperlink" xfId="359" builtinId="9" hidden="1"/>
    <cellStyle name="Gevolgde hyperlink" xfId="361" builtinId="9" hidden="1"/>
    <cellStyle name="Gevolgde hyperlink" xfId="363" builtinId="9" hidden="1"/>
    <cellStyle name="Gevolgde hyperlink" xfId="365" builtinId="9" hidden="1"/>
    <cellStyle name="Gevolgde hyperlink" xfId="367" builtinId="9" hidden="1"/>
    <cellStyle name="Gevolgde hyperlink" xfId="369" builtinId="9" hidden="1"/>
    <cellStyle name="Gevolgde hyperlink" xfId="371" builtinId="9" hidden="1"/>
    <cellStyle name="Gevolgde hyperlink" xfId="373" builtinId="9" hidden="1"/>
    <cellStyle name="Gevolgde hyperlink" xfId="375" builtinId="9" hidden="1"/>
    <cellStyle name="Gevolgde hyperlink" xfId="377" builtinId="9" hidden="1"/>
    <cellStyle name="Gevolgde hyperlink" xfId="379" builtinId="9" hidden="1"/>
    <cellStyle name="Gevolgde hyperlink" xfId="381" builtinId="9" hidden="1"/>
    <cellStyle name="Gevolgde hyperlink" xfId="383" builtinId="9" hidden="1"/>
    <cellStyle name="Gevolgde hyperlink" xfId="385" builtinId="9" hidden="1"/>
    <cellStyle name="Gevolgde hyperlink" xfId="387" builtinId="9" hidden="1"/>
    <cellStyle name="Gevolgde hyperlink" xfId="389" builtinId="9" hidden="1"/>
    <cellStyle name="Gevolgde hyperlink" xfId="391" builtinId="9" hidden="1"/>
    <cellStyle name="Gevolgde hyperlink" xfId="393" builtinId="9" hidden="1"/>
    <cellStyle name="Gevolgde hyperlink" xfId="395" builtinId="9" hidden="1"/>
    <cellStyle name="Gevolgde hyperlink" xfId="397" builtinId="9" hidden="1"/>
    <cellStyle name="Gevolgde hyperlink" xfId="399" builtinId="9" hidden="1"/>
    <cellStyle name="Gevolgde hyperlink" xfId="401" builtinId="9" hidden="1"/>
    <cellStyle name="Gevolgde hyperlink" xfId="403" builtinId="9" hidden="1"/>
    <cellStyle name="Gevolgde hyperlink" xfId="405" builtinId="9" hidden="1"/>
    <cellStyle name="Gevolgde hyperlink" xfId="407" builtinId="9" hidden="1"/>
    <cellStyle name="Gevolgde hyperlink" xfId="409" builtinId="9" hidden="1"/>
    <cellStyle name="Gevolgde hyperlink" xfId="411" builtinId="9" hidden="1"/>
    <cellStyle name="Gevolgde hyperlink" xfId="413" builtinId="9" hidden="1"/>
    <cellStyle name="Gevolgde hyperlink" xfId="415" builtinId="9" hidden="1"/>
    <cellStyle name="Gevolgde hyperlink" xfId="417" builtinId="9" hidden="1"/>
    <cellStyle name="Gevolgde hyperlink" xfId="419" builtinId="9" hidden="1"/>
    <cellStyle name="Gevolgde hyperlink" xfId="421" builtinId="9" hidden="1"/>
    <cellStyle name="Gevolgde hyperlink" xfId="423" builtinId="9" hidden="1"/>
    <cellStyle name="Gevolgde hyperlink" xfId="425" builtinId="9" hidden="1"/>
    <cellStyle name="Gevolgde hyperlink" xfId="427" builtinId="9" hidden="1"/>
    <cellStyle name="Gevolgde hyperlink" xfId="429" builtinId="9" hidden="1"/>
    <cellStyle name="Gevolgde hyperlink" xfId="431" builtinId="9" hidden="1"/>
    <cellStyle name="Gevolgde hyperlink" xfId="433" builtinId="9" hidden="1"/>
    <cellStyle name="Gevolgde hyperlink" xfId="435" builtinId="9" hidden="1"/>
    <cellStyle name="Gevolgde hyperlink" xfId="437" builtinId="9" hidden="1"/>
    <cellStyle name="Gevolgde hyperlink" xfId="439" builtinId="9" hidden="1"/>
    <cellStyle name="Gevolgde hyperlink" xfId="441" builtinId="9" hidden="1"/>
    <cellStyle name="Gevolgde hyperlink" xfId="443" builtinId="9" hidden="1"/>
    <cellStyle name="Gevolgde hyperlink" xfId="445" builtinId="9" hidden="1"/>
    <cellStyle name="Gevolgde hyperlink" xfId="447" builtinId="9" hidden="1"/>
    <cellStyle name="Gevolgde hyperlink" xfId="449" builtinId="9" hidden="1"/>
    <cellStyle name="Gevolgde hyperlink" xfId="451" builtinId="9" hidden="1"/>
    <cellStyle name="Gevolgde hyperlink" xfId="453" builtinId="9" hidden="1"/>
    <cellStyle name="Gevolgde hyperlink" xfId="455" builtinId="9" hidden="1"/>
    <cellStyle name="Gevolgde hyperlink" xfId="457" builtinId="9" hidden="1"/>
    <cellStyle name="Gevolgde hyperlink" xfId="459" builtinId="9" hidden="1"/>
    <cellStyle name="Gevolgde hyperlink" xfId="461" builtinId="9" hidden="1"/>
    <cellStyle name="Gevolgde hyperlink" xfId="463" builtinId="9" hidden="1"/>
    <cellStyle name="Gevolgde hyperlink" xfId="465" builtinId="9" hidden="1"/>
    <cellStyle name="Gevolgde hyperlink" xfId="467" builtinId="9" hidden="1"/>
    <cellStyle name="Gevolgde hyperlink" xfId="469" builtinId="9" hidden="1"/>
    <cellStyle name="Gevolgde hyperlink" xfId="471" builtinId="9" hidden="1"/>
    <cellStyle name="Gevolgde hyperlink" xfId="473" builtinId="9" hidden="1"/>
    <cellStyle name="Gevolgde hyperlink" xfId="475" builtinId="9" hidden="1"/>
    <cellStyle name="Gevolgde hyperlink" xfId="477" builtinId="9" hidden="1"/>
    <cellStyle name="Gevolgde hyperlink" xfId="479" builtinId="9" hidden="1"/>
    <cellStyle name="Gevolgde hyperlink" xfId="481" builtinId="9" hidden="1"/>
    <cellStyle name="Gevolgde hyperlink" xfId="483" builtinId="9" hidden="1"/>
    <cellStyle name="Gevolgde hyperlink" xfId="485" builtinId="9" hidden="1"/>
    <cellStyle name="Gevolgde hyperlink" xfId="487" builtinId="9" hidden="1"/>
    <cellStyle name="Gevolgde hyperlink" xfId="489" builtinId="9" hidden="1"/>
    <cellStyle name="Gevolgde hyperlink" xfId="491" builtinId="9" hidden="1"/>
    <cellStyle name="Gevolgde hyperlink" xfId="493" builtinId="9" hidden="1"/>
    <cellStyle name="Gevolgde hyperlink" xfId="495" builtinId="9" hidden="1"/>
    <cellStyle name="Gevolgde hyperlink" xfId="497" builtinId="9" hidden="1"/>
    <cellStyle name="Gevolgde hyperlink" xfId="499" builtinId="9" hidden="1"/>
    <cellStyle name="Gevolgde hyperlink" xfId="501" builtinId="9" hidden="1"/>
    <cellStyle name="Gevolgde hyperlink" xfId="503" builtinId="9" hidden="1"/>
    <cellStyle name="Gevolgde hyperlink" xfId="505" builtinId="9" hidden="1"/>
    <cellStyle name="Gevolgde hyperlink" xfId="507" builtinId="9" hidden="1"/>
    <cellStyle name="Gevolgde hyperlink" xfId="509" builtinId="9" hidden="1"/>
    <cellStyle name="Gevolgde hyperlink" xfId="511" builtinId="9" hidden="1"/>
    <cellStyle name="Gevolgde hyperlink" xfId="513" builtinId="9" hidden="1"/>
    <cellStyle name="Gevolgde hyperlink" xfId="515" builtinId="9" hidden="1"/>
    <cellStyle name="Gevolgde hyperlink" xfId="517" builtinId="9" hidden="1"/>
    <cellStyle name="Gevolgde hyperlink" xfId="519" builtinId="9" hidden="1"/>
    <cellStyle name="Gevolgde hyperlink" xfId="521" builtinId="9" hidden="1"/>
    <cellStyle name="Gevolgde hyperlink" xfId="523" builtinId="9" hidden="1"/>
    <cellStyle name="Gevolgde hyperlink" xfId="525" builtinId="9" hidden="1"/>
    <cellStyle name="Gevolgde hyperlink" xfId="527" builtinId="9" hidden="1"/>
    <cellStyle name="Gevolgde hyperlink" xfId="529" builtinId="9" hidden="1"/>
    <cellStyle name="Gevolgde hyperlink" xfId="531" builtinId="9" hidden="1"/>
    <cellStyle name="Gevolgde hyperlink" xfId="533" builtinId="9" hidden="1"/>
    <cellStyle name="Gevolgde hyperlink" xfId="535" builtinId="9" hidden="1"/>
    <cellStyle name="Gevolgde hyperlink" xfId="537" builtinId="9" hidden="1"/>
    <cellStyle name="Gevolgde hyperlink" xfId="539" builtinId="9" hidden="1"/>
    <cellStyle name="Gevolgde hyperlink" xfId="541" builtinId="9" hidden="1"/>
    <cellStyle name="Gevolgde hyperlink" xfId="543" builtinId="9" hidden="1"/>
    <cellStyle name="Gevolgde hyperlink" xfId="545" builtinId="9" hidden="1"/>
    <cellStyle name="Gevolgde hyperlink" xfId="547" builtinId="9" hidden="1"/>
    <cellStyle name="Gevolgde hyperlink" xfId="549" builtinId="9" hidden="1"/>
    <cellStyle name="Gevolgde hyperlink" xfId="551" builtinId="9" hidden="1"/>
    <cellStyle name="Gevolgde hyperlink" xfId="553" builtinId="9" hidden="1"/>
    <cellStyle name="Gevolgde hyperlink" xfId="555" builtinId="9" hidden="1"/>
    <cellStyle name="Gevolgde hyperlink" xfId="557" builtinId="9" hidden="1"/>
    <cellStyle name="Gevolgde hyperlink" xfId="559" builtinId="9" hidden="1"/>
    <cellStyle name="Gevolgde hyperlink" xfId="561" builtinId="9" hidden="1"/>
    <cellStyle name="Gevolgde hyperlink" xfId="563" builtinId="9" hidden="1"/>
    <cellStyle name="Gevolgde hyperlink" xfId="565" builtinId="9" hidden="1"/>
    <cellStyle name="Gevolgde hyperlink" xfId="567" builtinId="9" hidden="1"/>
    <cellStyle name="Gevolgde hyperlink" xfId="569" builtinId="9" hidden="1"/>
    <cellStyle name="Gevolgde hyperlink" xfId="571" builtinId="9" hidden="1"/>
    <cellStyle name="Gevolgde hyperlink" xfId="573" builtinId="9" hidden="1"/>
    <cellStyle name="Gevolgde hyperlink" xfId="575" builtinId="9" hidden="1"/>
    <cellStyle name="Gevolgde hyperlink" xfId="577" builtinId="9" hidden="1"/>
    <cellStyle name="Gevolgde hyperlink" xfId="579" builtinId="9" hidden="1"/>
    <cellStyle name="Gevolgde hyperlink" xfId="581" builtinId="9" hidden="1"/>
    <cellStyle name="Gevolgde hyperlink" xfId="583" builtinId="9" hidden="1"/>
    <cellStyle name="Gevolgde hyperlink" xfId="585" builtinId="9" hidden="1"/>
    <cellStyle name="Gevolgde hyperlink" xfId="587" builtinId="9" hidden="1"/>
    <cellStyle name="Gevolgde hyperlink" xfId="589" builtinId="9" hidden="1"/>
    <cellStyle name="Gevolgde hyperlink" xfId="591" builtinId="9" hidden="1"/>
    <cellStyle name="Gevolgde hyperlink" xfId="593" builtinId="9" hidden="1"/>
    <cellStyle name="Gevolgde hyperlink" xfId="595" builtinId="9" hidden="1"/>
    <cellStyle name="Gevolgde hyperlink" xfId="597" builtinId="9" hidden="1"/>
    <cellStyle name="Gevolgde hyperlink" xfId="599" builtinId="9" hidden="1"/>
    <cellStyle name="Gevolgde hyperlink" xfId="601" builtinId="9" hidden="1"/>
    <cellStyle name="Gevolgde hyperlink" xfId="603" builtinId="9" hidden="1"/>
    <cellStyle name="Gevolgde hyperlink" xfId="605" builtinId="9" hidden="1"/>
    <cellStyle name="Gevolgde hyperlink" xfId="607" builtinId="9" hidden="1"/>
    <cellStyle name="Gevolgde hyperlink" xfId="609" builtinId="9" hidden="1"/>
    <cellStyle name="Gevolgde hyperlink" xfId="611" builtinId="9" hidden="1"/>
    <cellStyle name="Gevolgde hyperlink" xfId="613" builtinId="9" hidden="1"/>
    <cellStyle name="Gevolgde hyperlink" xfId="615" builtinId="9" hidden="1"/>
    <cellStyle name="Gevolgde hyperlink" xfId="617" builtinId="9" hidden="1"/>
    <cellStyle name="Gevolgde hyperlink" xfId="619" builtinId="9" hidden="1"/>
    <cellStyle name="Gevolgde hyperlink" xfId="621" builtinId="9" hidden="1"/>
    <cellStyle name="Gevolgde hyperlink" xfId="623" builtinId="9" hidden="1"/>
    <cellStyle name="Gevolgde hyperlink" xfId="625" builtinId="9" hidden="1"/>
    <cellStyle name="Gevolgde hyperlink" xfId="627" builtinId="9" hidden="1"/>
    <cellStyle name="Gevolgde hyperlink" xfId="629" builtinId="9" hidden="1"/>
    <cellStyle name="Gevolgde hyperlink" xfId="631" builtinId="9" hidden="1"/>
    <cellStyle name="Gevolgde hyperlink" xfId="633" builtinId="9" hidden="1"/>
    <cellStyle name="Gevolgde hyperlink" xfId="635" builtinId="9" hidden="1"/>
    <cellStyle name="Gevolgde hyperlink" xfId="637" builtinId="9" hidden="1"/>
    <cellStyle name="Gevolgde hyperlink" xfId="639" builtinId="9" hidden="1"/>
    <cellStyle name="Gevolgde hyperlink" xfId="641" builtinId="9" hidden="1"/>
    <cellStyle name="Gevolgde hyperlink" xfId="643" builtinId="9" hidden="1"/>
    <cellStyle name="Gevolgde hyperlink" xfId="645" builtinId="9" hidden="1"/>
    <cellStyle name="Gevolgde hyperlink" xfId="647" builtinId="9" hidden="1"/>
    <cellStyle name="Gevolgde hyperlink" xfId="649" builtinId="9" hidden="1"/>
    <cellStyle name="Gevolgde hyperlink" xfId="651" builtinId="9" hidden="1"/>
    <cellStyle name="Gevolgde hyperlink" xfId="653" builtinId="9" hidden="1"/>
    <cellStyle name="Gevolgde hyperlink" xfId="655" builtinId="9" hidden="1"/>
    <cellStyle name="Gevolgde hyperlink" xfId="657" builtinId="9" hidden="1"/>
    <cellStyle name="Gevolgde hyperlink" xfId="659" builtinId="9" hidden="1"/>
    <cellStyle name="Gevolgde hyperlink" xfId="661" builtinId="9" hidden="1"/>
    <cellStyle name="Gevolgde hyperlink" xfId="663" builtinId="9" hidden="1"/>
    <cellStyle name="Gevolgde hyperlink" xfId="665" builtinId="9" hidden="1"/>
    <cellStyle name="Gevolgde hyperlink" xfId="667" builtinId="9" hidden="1"/>
    <cellStyle name="Gevolgde hyperlink" xfId="669" builtinId="9" hidden="1"/>
    <cellStyle name="Gevolgde hyperlink" xfId="671" builtinId="9" hidden="1"/>
    <cellStyle name="Gevolgde hyperlink" xfId="673" builtinId="9" hidden="1"/>
    <cellStyle name="Gevolgde hyperlink" xfId="675" builtinId="9" hidden="1"/>
    <cellStyle name="Gevolgde hyperlink" xfId="677" builtinId="9" hidden="1"/>
    <cellStyle name="Gevolgde hyperlink" xfId="679" builtinId="9" hidden="1"/>
    <cellStyle name="Gevolgde hyperlink" xfId="681" builtinId="9" hidden="1"/>
    <cellStyle name="Gevolgde hyperlink" xfId="683" builtinId="9" hidden="1"/>
    <cellStyle name="Gevolgde hyperlink" xfId="685" builtinId="9" hidden="1"/>
    <cellStyle name="Gevolgde hyperlink" xfId="687" builtinId="9" hidden="1"/>
    <cellStyle name="Gevolgde hyperlink" xfId="689" builtinId="9" hidden="1"/>
    <cellStyle name="Gevolgde hyperlink" xfId="691" builtinId="9" hidden="1"/>
    <cellStyle name="Gevolgde hyperlink" xfId="693" builtinId="9" hidden="1"/>
    <cellStyle name="Gevolgde hyperlink" xfId="695" builtinId="9" hidden="1"/>
    <cellStyle name="Gevolgde hyperlink" xfId="697" builtinId="9" hidden="1"/>
    <cellStyle name="Gevolgde hyperlink" xfId="699" builtinId="9" hidden="1"/>
    <cellStyle name="Gevolgde hyperlink" xfId="701" builtinId="9" hidden="1"/>
    <cellStyle name="Gevolgde hyperlink" xfId="703" builtinId="9" hidden="1"/>
    <cellStyle name="Gevolgde hyperlink" xfId="705" builtinId="9" hidden="1"/>
    <cellStyle name="Gevolgde hyperlink" xfId="707" builtinId="9" hidden="1"/>
    <cellStyle name="Gevolgde hyperlink" xfId="709" builtinId="9" hidden="1"/>
    <cellStyle name="Gevolgde hyperlink" xfId="711" builtinId="9" hidden="1"/>
    <cellStyle name="Gevolgde hyperlink" xfId="713" builtinId="9" hidden="1"/>
    <cellStyle name="Gevolgde hyperlink" xfId="715" builtinId="9" hidden="1"/>
    <cellStyle name="Gevolgde hyperlink" xfId="717" builtinId="9" hidden="1"/>
    <cellStyle name="Gevolgde hyperlink" xfId="719" builtinId="9" hidden="1"/>
    <cellStyle name="Gevolgde hyperlink" xfId="721" builtinId="9" hidden="1"/>
    <cellStyle name="Gevolgde hyperlink" xfId="723" builtinId="9" hidden="1"/>
    <cellStyle name="Gevolgde hyperlink" xfId="725" builtinId="9" hidden="1"/>
    <cellStyle name="Gevolgde hyperlink" xfId="727" builtinId="9" hidden="1"/>
    <cellStyle name="Gevolgde hyperlink" xfId="729" builtinId="9" hidden="1"/>
    <cellStyle name="Gevolgde hyperlink" xfId="731" builtinId="9" hidden="1"/>
    <cellStyle name="Gevolgde hyperlink" xfId="733" builtinId="9" hidden="1"/>
    <cellStyle name="Gevolgde hyperlink" xfId="735" builtinId="9" hidden="1"/>
    <cellStyle name="Gevolgde hyperlink" xfId="737" builtinId="9" hidden="1"/>
    <cellStyle name="Gevolgde hyperlink" xfId="739" builtinId="9" hidden="1"/>
    <cellStyle name="Gevolgde hyperlink" xfId="741" builtinId="9" hidden="1"/>
    <cellStyle name="Gevolgde hyperlink" xfId="743" builtinId="9" hidden="1"/>
    <cellStyle name="Gevolgde hyperlink" xfId="745" builtinId="9" hidden="1"/>
    <cellStyle name="Gevolgde hyperlink" xfId="747" builtinId="9" hidden="1"/>
    <cellStyle name="Gevolgde hyperlink" xfId="749" builtinId="9" hidden="1"/>
    <cellStyle name="Gevolgde hyperlink" xfId="751" builtinId="9" hidden="1"/>
    <cellStyle name="Gevolgde hyperlink" xfId="753" builtinId="9" hidden="1"/>
    <cellStyle name="Gevolgde hyperlink" xfId="755" builtinId="9" hidden="1"/>
    <cellStyle name="Gevolgde hyperlink" xfId="757" builtinId="9" hidden="1"/>
    <cellStyle name="Gevolgde hyperlink" xfId="759" builtinId="9" hidden="1"/>
    <cellStyle name="Gevolgde hyperlink" xfId="761" builtinId="9" hidden="1"/>
    <cellStyle name="Gevolgde hyperlink" xfId="763" builtinId="9" hidden="1"/>
    <cellStyle name="Gevolgde hyperlink" xfId="765" builtinId="9" hidden="1"/>
    <cellStyle name="Gevolgde hyperlink" xfId="767" builtinId="9" hidden="1"/>
    <cellStyle name="Gevolgde hyperlink" xfId="769" builtinId="9" hidden="1"/>
    <cellStyle name="Gevolgde hyperlink" xfId="771" builtinId="9" hidden="1"/>
    <cellStyle name="Gevolgde hyperlink" xfId="773" builtinId="9" hidden="1"/>
    <cellStyle name="Gevolgde hyperlink" xfId="775" builtinId="9" hidden="1"/>
    <cellStyle name="Gevolgde hyperlink" xfId="777" builtinId="9" hidden="1"/>
    <cellStyle name="Gevolgde hyperlink" xfId="779" builtinId="9" hidden="1"/>
    <cellStyle name="Gevolgde hyperlink" xfId="781" builtinId="9" hidden="1"/>
    <cellStyle name="Gevolgde hyperlink" xfId="783" builtinId="9" hidden="1"/>
    <cellStyle name="Gevolgde hyperlink" xfId="785" builtinId="9" hidden="1"/>
    <cellStyle name="Gevolgde hyperlink" xfId="787" builtinId="9" hidden="1"/>
    <cellStyle name="Gevolgde hyperlink" xfId="789" builtinId="9" hidden="1"/>
    <cellStyle name="Gevolgde hyperlink" xfId="791" builtinId="9" hidden="1"/>
    <cellStyle name="Gevolgde hyperlink" xfId="793" builtinId="9" hidden="1"/>
    <cellStyle name="Gevolgde hyperlink" xfId="795" builtinId="9" hidden="1"/>
    <cellStyle name="Gevolgde hyperlink" xfId="797" builtinId="9" hidden="1"/>
    <cellStyle name="Gevolgde hyperlink" xfId="799" builtinId="9" hidden="1"/>
    <cellStyle name="Gevolgde hyperlink" xfId="801" builtinId="9" hidden="1"/>
    <cellStyle name="Gevolgde hyperlink" xfId="803" builtinId="9" hidden="1"/>
    <cellStyle name="Gevolgde hyperlink" xfId="805" builtinId="9" hidden="1"/>
    <cellStyle name="Gevolgde hyperlink" xfId="807" builtinId="9" hidden="1"/>
    <cellStyle name="Gevolgde hyperlink" xfId="809" builtinId="9" hidden="1"/>
    <cellStyle name="Gevolgde hyperlink" xfId="811" builtinId="9" hidden="1"/>
    <cellStyle name="Gevolgde hyperlink" xfId="813" builtinId="9" hidden="1"/>
    <cellStyle name="Gevolgde hyperlink" xfId="815" builtinId="9" hidden="1"/>
    <cellStyle name="Gevolgde hyperlink" xfId="817" builtinId="9" hidden="1"/>
    <cellStyle name="Gevolgde hyperlink" xfId="819" builtinId="9" hidden="1"/>
    <cellStyle name="Gevolgde hyperlink" xfId="821" builtinId="9" hidden="1"/>
    <cellStyle name="Gevolgde hyperlink" xfId="823" builtinId="9" hidden="1"/>
    <cellStyle name="Gevolgde hyperlink" xfId="825" builtinId="9" hidden="1"/>
    <cellStyle name="Gevolgde hyperlink" xfId="827" builtinId="9" hidden="1"/>
    <cellStyle name="Gevolgde hyperlink" xfId="829" builtinId="9" hidden="1"/>
    <cellStyle name="Gevolgde hyperlink" xfId="831" builtinId="9" hidden="1"/>
    <cellStyle name="Gevolgde hyperlink" xfId="833" builtinId="9" hidden="1"/>
    <cellStyle name="Gevolgde hyperlink" xfId="835" builtinId="9" hidden="1"/>
    <cellStyle name="Gevolgde hyperlink" xfId="837" builtinId="9" hidden="1"/>
    <cellStyle name="Gevolgde hyperlink" xfId="839" builtinId="9" hidden="1"/>
    <cellStyle name="Gevolgde hyperlink" xfId="841" builtinId="9" hidden="1"/>
    <cellStyle name="Gevolgde hyperlink" xfId="843" builtinId="9" hidden="1"/>
    <cellStyle name="Gevolgde hyperlink" xfId="845" builtinId="9" hidden="1"/>
    <cellStyle name="Gevolgde hyperlink" xfId="847" builtinId="9" hidden="1"/>
    <cellStyle name="Gevolgde hyperlink" xfId="849" builtinId="9" hidden="1"/>
    <cellStyle name="Gevolgde hyperlink" xfId="851" builtinId="9" hidden="1"/>
    <cellStyle name="Gevolgde hyperlink" xfId="853" builtinId="9" hidden="1"/>
    <cellStyle name="Gevolgde hyperlink" xfId="855" builtinId="9" hidden="1"/>
    <cellStyle name="Gevolgde hyperlink" xfId="857" builtinId="9" hidden="1"/>
    <cellStyle name="Gevolgde hyperlink" xfId="859" builtinId="9" hidden="1"/>
    <cellStyle name="Gevolgde hyperlink" xfId="861" builtinId="9" hidden="1"/>
    <cellStyle name="Gevolgde hyperlink" xfId="863" builtinId="9" hidden="1"/>
    <cellStyle name="Gevolgde hyperlink" xfId="865" builtinId="9" hidden="1"/>
    <cellStyle name="Gevolgde hyperlink" xfId="867" builtinId="9" hidden="1"/>
    <cellStyle name="Gevolgde hyperlink" xfId="869" builtinId="9" hidden="1"/>
    <cellStyle name="Gevolgde hyperlink" xfId="871" builtinId="9" hidden="1"/>
    <cellStyle name="Gevolgde hyperlink" xfId="873" builtinId="9" hidden="1"/>
    <cellStyle name="Gevolgde hyperlink" xfId="875" builtinId="9" hidden="1"/>
    <cellStyle name="Gevolgde hyperlink" xfId="877" builtinId="9" hidden="1"/>
    <cellStyle name="Gevolgde hyperlink" xfId="879" builtinId="9" hidden="1"/>
    <cellStyle name="Gevolgde hyperlink" xfId="881" builtinId="9" hidden="1"/>
    <cellStyle name="Gevolgde hyperlink" xfId="883" builtinId="9" hidden="1"/>
    <cellStyle name="Gevolgde hyperlink" xfId="885" builtinId="9" hidden="1"/>
    <cellStyle name="Gevolgde hyperlink" xfId="887" builtinId="9" hidden="1"/>
    <cellStyle name="Gevolgde hyperlink" xfId="889" builtinId="9" hidden="1"/>
    <cellStyle name="Gevolgde hyperlink" xfId="891" builtinId="9" hidden="1"/>
    <cellStyle name="Gevolgde hyperlink" xfId="894" builtinId="9" hidden="1"/>
    <cellStyle name="Gevolgde hyperlink" xfId="896" builtinId="9" hidden="1"/>
    <cellStyle name="Gevolgde hyperlink" xfId="898" builtinId="9" hidden="1"/>
    <cellStyle name="Gevolgde hyperlink" xfId="900" builtinId="9" hidden="1"/>
    <cellStyle name="Gevolgde hyperlink" xfId="902" builtinId="9" hidden="1"/>
    <cellStyle name="Gevolgde hyperlink" xfId="904" builtinId="9" hidden="1"/>
    <cellStyle name="Gevolgde hyperlink" xfId="906" builtinId="9" hidden="1"/>
    <cellStyle name="Gevolgde hyperlink" xfId="908" builtinId="9" hidden="1"/>
    <cellStyle name="Gevolgde hyperlink" xfId="910" builtinId="9" hidden="1"/>
    <cellStyle name="Gevolgde hyperlink" xfId="912" builtinId="9" hidden="1"/>
    <cellStyle name="Gevolgde hyperlink" xfId="914" builtinId="9" hidden="1"/>
    <cellStyle name="Gevolgde hyperlink" xfId="916" builtinId="9" hidden="1"/>
    <cellStyle name="Gevolgde hyperlink" xfId="918" builtinId="9" hidden="1"/>
    <cellStyle name="Gevolgde hyperlink" xfId="920" builtinId="9" hidden="1"/>
    <cellStyle name="Gevolgde hyperlink" xfId="922" builtinId="9" hidden="1"/>
    <cellStyle name="Gevolgde hyperlink" xfId="924" builtinId="9" hidden="1"/>
    <cellStyle name="Gevolgde hyperlink" xfId="926" builtinId="9" hidden="1"/>
    <cellStyle name="Gevolgde hyperlink" xfId="928" builtinId="9" hidden="1"/>
    <cellStyle name="Gevolgde hyperlink" xfId="930" builtinId="9" hidden="1"/>
    <cellStyle name="Gevolgde hyperlink" xfId="932" builtinId="9" hidden="1"/>
    <cellStyle name="Gevolgde hyperlink" xfId="934" builtinId="9" hidden="1"/>
    <cellStyle name="Gevolgde hyperlink" xfId="936" builtinId="9" hidden="1"/>
    <cellStyle name="Gevolgde hyperlink" xfId="938" builtinId="9" hidden="1"/>
    <cellStyle name="Gevolgde hyperlink" xfId="940" builtinId="9" hidden="1"/>
    <cellStyle name="Gevolgde hyperlink" xfId="942" builtinId="9" hidden="1"/>
    <cellStyle name="Gevolgde hyperlink" xfId="944" builtinId="9" hidden="1"/>
    <cellStyle name="Gevolgde hyperlink" xfId="946" builtinId="9" hidden="1"/>
    <cellStyle name="Gevolgde hyperlink" xfId="948" builtinId="9" hidden="1"/>
    <cellStyle name="Gevolgde hyperlink" xfId="950" builtinId="9" hidden="1"/>
    <cellStyle name="Gevolgde hyperlink" xfId="952" builtinId="9" hidden="1"/>
    <cellStyle name="Gevolgde hyperlink" xfId="954" builtinId="9" hidden="1"/>
    <cellStyle name="Gevolgde hyperlink" xfId="956" builtinId="9" hidden="1"/>
    <cellStyle name="Gevolgde hyperlink" xfId="958" builtinId="9" hidden="1"/>
    <cellStyle name="Gevolgde hyperlink" xfId="960" builtinId="9" hidden="1"/>
    <cellStyle name="Gevolgde hyperlink" xfId="962" builtinId="9" hidden="1"/>
    <cellStyle name="Gevolgde hyperlink" xfId="964" builtinId="9" hidden="1"/>
    <cellStyle name="Gevolgde hyperlink" xfId="966" builtinId="9" hidden="1"/>
    <cellStyle name="Gevolgde hyperlink" xfId="968" builtinId="9" hidden="1"/>
    <cellStyle name="Gevolgde hyperlink" xfId="970" builtinId="9" hidden="1"/>
    <cellStyle name="Gevolgde hyperlink" xfId="972" builtinId="9" hidden="1"/>
    <cellStyle name="Gevolgde hyperlink" xfId="974" builtinId="9" hidden="1"/>
    <cellStyle name="Gevolgde hyperlink" xfId="976" builtinId="9" hidden="1"/>
    <cellStyle name="Gevolgde hyperlink" xfId="978" builtinId="9" hidden="1"/>
    <cellStyle name="Gevolgde hyperlink" xfId="980" builtinId="9" hidden="1"/>
    <cellStyle name="Gevolgde hyperlink" xfId="982" builtinId="9" hidden="1"/>
    <cellStyle name="Gevolgde hyperlink" xfId="984" builtinId="9" hidden="1"/>
    <cellStyle name="Gevolgde hyperlink" xfId="986" builtinId="9" hidden="1"/>
    <cellStyle name="Gevolgde hyperlink" xfId="988" builtinId="9" hidden="1"/>
    <cellStyle name="Gevolgde hyperlink" xfId="990" builtinId="9" hidden="1"/>
    <cellStyle name="Gevolgde hyperlink" xfId="992" builtinId="9" hidden="1"/>
    <cellStyle name="Gevolgde hyperlink" xfId="994" builtinId="9" hidden="1"/>
    <cellStyle name="Gevolgde hyperlink" xfId="996" builtinId="9" hidden="1"/>
    <cellStyle name="Gevolgde hyperlink" xfId="998" builtinId="9" hidden="1"/>
    <cellStyle name="Gevolgde hyperlink" xfId="1000" builtinId="9" hidden="1"/>
    <cellStyle name="Gevolgde hyperlink" xfId="1002" builtinId="9" hidden="1"/>
    <cellStyle name="Gevolgde hyperlink" xfId="1004" builtinId="9" hidden="1"/>
    <cellStyle name="Gevolgde hyperlink" xfId="1006" builtinId="9" hidden="1"/>
    <cellStyle name="Gevolgde hyperlink" xfId="1008" builtinId="9" hidden="1"/>
    <cellStyle name="Gevolgde hyperlink" xfId="1010" builtinId="9" hidden="1"/>
    <cellStyle name="Gevolgde hyperlink" xfId="1012" builtinId="9" hidden="1"/>
    <cellStyle name="Gevolgde hyperlink" xfId="1014" builtinId="9" hidden="1"/>
    <cellStyle name="Gevolgde hyperlink" xfId="1016" builtinId="9" hidden="1"/>
    <cellStyle name="Gevolgde hyperlink" xfId="1018" builtinId="9" hidden="1"/>
    <cellStyle name="Gevolgde hyperlink" xfId="1020" builtinId="9" hidden="1"/>
    <cellStyle name="Gevolgde hyperlink" xfId="1022" builtinId="9" hidden="1"/>
    <cellStyle name="Gevolgde hyperlink" xfId="1024" builtinId="9" hidden="1"/>
    <cellStyle name="Gevolgde hyperlink" xfId="1026" builtinId="9" hidden="1"/>
    <cellStyle name="Gevolgde hyperlink" xfId="1028" builtinId="9" hidden="1"/>
    <cellStyle name="Gevolgde hyperlink" xfId="1030" builtinId="9" hidden="1"/>
    <cellStyle name="Gevolgde hyperlink" xfId="1032" builtinId="9" hidden="1"/>
    <cellStyle name="Gevolgde hyperlink" xfId="1034" builtinId="9" hidden="1"/>
    <cellStyle name="Gevolgde hyperlink" xfId="1036" builtinId="9" hidden="1"/>
    <cellStyle name="Gevolgde hyperlink" xfId="1038" builtinId="9" hidden="1"/>
    <cellStyle name="Gevolgde hyperlink" xfId="1040" builtinId="9" hidden="1"/>
    <cellStyle name="Gevolgde hyperlink" xfId="1042" builtinId="9" hidden="1"/>
    <cellStyle name="Gevolgde hyperlink" xfId="1044" builtinId="9" hidden="1"/>
    <cellStyle name="Gevolgde hyperlink" xfId="1046" builtinId="9" hidden="1"/>
    <cellStyle name="Gevolgde hyperlink" xfId="1048" builtinId="9" hidden="1"/>
    <cellStyle name="Gevolgde hyperlink" xfId="1050" builtinId="9" hidden="1"/>
    <cellStyle name="Gevolgde hyperlink" xfId="1052" builtinId="9" hidden="1"/>
    <cellStyle name="Gevolgde hyperlink" xfId="1054" builtinId="9" hidden="1"/>
    <cellStyle name="Gevolgde hyperlink" xfId="1056" builtinId="9" hidden="1"/>
    <cellStyle name="Gevolgde hyperlink" xfId="1058" builtinId="9" hidden="1"/>
    <cellStyle name="Gevolgde hyperlink" xfId="1060" builtinId="9" hidden="1"/>
    <cellStyle name="Gevolgde hyperlink" xfId="1062" builtinId="9" hidden="1"/>
    <cellStyle name="Gevolgde hyperlink" xfId="1064" builtinId="9" hidden="1"/>
    <cellStyle name="Gevolgde hyperlink" xfId="1066" builtinId="9" hidden="1"/>
    <cellStyle name="Gevolgde hyperlink" xfId="1068" builtinId="9" hidden="1"/>
    <cellStyle name="Gevolgde hyperlink" xfId="1070" builtinId="9" hidden="1"/>
    <cellStyle name="Gevolgde hyperlink" xfId="1072" builtinId="9" hidden="1"/>
    <cellStyle name="Gevolgde hyperlink" xfId="1074" builtinId="9" hidden="1"/>
    <cellStyle name="Gevolgde hyperlink" xfId="1076" builtinId="9" hidden="1"/>
    <cellStyle name="Gevolgde hyperlink" xfId="1078" builtinId="9" hidden="1"/>
    <cellStyle name="Gevolgde hyperlink" xfId="1080" builtinId="9" hidden="1"/>
    <cellStyle name="Gevolgde hyperlink" xfId="1082" builtinId="9" hidden="1"/>
    <cellStyle name="Gevolgde hyperlink" xfId="1084" builtinId="9" hidden="1"/>
    <cellStyle name="Gevolgde hyperlink" xfId="1086" builtinId="9" hidden="1"/>
    <cellStyle name="Gevolgde hyperlink" xfId="1088" builtinId="9" hidden="1"/>
    <cellStyle name="Gevolgde hyperlink" xfId="1090" builtinId="9" hidden="1"/>
    <cellStyle name="Gevolgde hyperlink" xfId="1092" builtinId="9" hidden="1"/>
    <cellStyle name="Gevolgde hyperlink" xfId="1094" builtinId="9" hidden="1"/>
    <cellStyle name="Gevolgde hyperlink" xfId="1096" builtinId="9" hidden="1"/>
    <cellStyle name="Gevolgde hyperlink" xfId="1098" builtinId="9" hidden="1"/>
    <cellStyle name="Gevolgde hyperlink" xfId="1100" builtinId="9" hidden="1"/>
    <cellStyle name="Gevolgde hyperlink" xfId="1102" builtinId="9" hidden="1"/>
    <cellStyle name="Gevolgde hyperlink" xfId="1104" builtinId="9" hidden="1"/>
    <cellStyle name="Gevolgde hyperlink" xfId="1106" builtinId="9" hidden="1"/>
    <cellStyle name="Gevolgde hyperlink" xfId="1108" builtinId="9" hidden="1"/>
    <cellStyle name="Gevolgde hyperlink" xfId="1110" builtinId="9" hidden="1"/>
    <cellStyle name="Gevolgde hyperlink" xfId="1112" builtinId="9" hidden="1"/>
    <cellStyle name="Gevolgde hyperlink" xfId="1114" builtinId="9" hidden="1"/>
    <cellStyle name="Gevolgde hyperlink" xfId="1115" builtinId="9" hidden="1"/>
    <cellStyle name="Gevolgde hyperlink" xfId="1116" builtinId="9" hidden="1"/>
    <cellStyle name="Gevolgde hyperlink" xfId="1117" builtinId="9" hidden="1"/>
    <cellStyle name="Gevolgde hyperlink" xfId="1118" builtinId="9" hidden="1"/>
    <cellStyle name="Gevolgde hyperlink" xfId="1119" builtinId="9" hidden="1"/>
    <cellStyle name="Gevolgde hyperlink" xfId="1120" builtinId="9" hidden="1"/>
    <cellStyle name="Gevolgde hyperlink" xfId="1121" builtinId="9" hidden="1"/>
    <cellStyle name="Gevolgde hyperlink" xfId="1122" builtinId="9" hidden="1"/>
    <cellStyle name="Gevolgde hyperlink" xfId="1123" builtinId="9" hidden="1"/>
    <cellStyle name="Gevolgde hyperlink" xfId="1124" builtinId="9" hidden="1"/>
    <cellStyle name="Gevolgde hyperlink" xfId="1125" builtinId="9" hidden="1"/>
    <cellStyle name="Gevolgde hyperlink" xfId="1126" builtinId="9" hidden="1"/>
    <cellStyle name="Gevolgde hyperlink" xfId="1127" builtinId="9" hidden="1"/>
    <cellStyle name="Gevolgde hyperlink" xfId="1128" builtinId="9" hidden="1"/>
    <cellStyle name="Gevolgde hyperlink" xfId="1129" builtinId="9" hidden="1"/>
    <cellStyle name="Gevolgde hyperlink" xfId="1131" builtinId="9" hidden="1"/>
    <cellStyle name="Gevolgde hyperlink" xfId="1133" builtinId="9" hidden="1"/>
    <cellStyle name="Gevolgde hyperlink" xfId="1135" builtinId="9" hidden="1"/>
    <cellStyle name="Gevolgde hyperlink" xfId="1137" builtinId="9" hidden="1"/>
    <cellStyle name="Gevolgde hyperlink" xfId="1139" builtinId="9" hidden="1"/>
    <cellStyle name="Gevolgde hyperlink" xfId="1141" builtinId="9" hidden="1"/>
    <cellStyle name="Gevolgde hyperlink" xfId="1143" builtinId="9" hidden="1"/>
    <cellStyle name="Gevolgde hyperlink" xfId="1145" builtinId="9" hidden="1"/>
    <cellStyle name="Gevolgde hyperlink" xfId="1147" builtinId="9" hidden="1"/>
    <cellStyle name="Gevolgde hyperlink" xfId="1149" builtinId="9" hidden="1"/>
    <cellStyle name="Gevolgde hyperlink" xfId="1151" builtinId="9" hidden="1"/>
    <cellStyle name="Gevolgde hyperlink" xfId="1153" builtinId="9" hidden="1"/>
    <cellStyle name="Gevolgde hyperlink" xfId="1155" builtinId="9" hidden="1"/>
    <cellStyle name="Gevolgde hyperlink" xfId="1157" builtinId="9" hidden="1"/>
    <cellStyle name="Gevolgde hyperlink" xfId="1159" builtinId="9" hidden="1"/>
    <cellStyle name="Gevolgde hyperlink" xfId="1161" builtinId="9" hidden="1"/>
    <cellStyle name="Gevolgde hyperlink" xfId="1163" builtinId="9" hidden="1"/>
    <cellStyle name="Gevolgde hyperlink" xfId="1165" builtinId="9" hidden="1"/>
    <cellStyle name="Gevolgde hyperlink" xfId="1167" builtinId="9" hidden="1"/>
    <cellStyle name="Gevolgde hyperlink" xfId="1169" builtinId="9" hidden="1"/>
    <cellStyle name="Gevolgde hyperlink" xfId="1171" builtinId="9" hidden="1"/>
    <cellStyle name="Gevolgde hyperlink" xfId="1173" builtinId="9" hidden="1"/>
    <cellStyle name="Gevolgde hyperlink" xfId="1175" builtinId="9" hidden="1"/>
    <cellStyle name="Gevolgde hyperlink" xfId="1177" builtinId="9" hidden="1"/>
    <cellStyle name="Gevolgde hyperlink" xfId="1179" builtinId="9" hidden="1"/>
    <cellStyle name="Gevolgde hyperlink" xfId="1181" builtinId="9" hidden="1"/>
    <cellStyle name="Gevolgde hyperlink" xfId="1183" builtinId="9" hidden="1"/>
    <cellStyle name="Gevolgde hyperlink" xfId="1185" builtinId="9" hidden="1"/>
    <cellStyle name="Gevolgde hyperlink" xfId="1187" builtinId="9" hidden="1"/>
    <cellStyle name="Gevolgde hyperlink" xfId="1189" builtinId="9" hidden="1"/>
    <cellStyle name="Gevolgde hyperlink" xfId="1191" builtinId="9" hidden="1"/>
    <cellStyle name="Gevolgde hyperlink" xfId="1193" builtinId="9" hidden="1"/>
    <cellStyle name="Gevolgde hyperlink" xfId="1195" builtinId="9" hidden="1"/>
    <cellStyle name="Gevolgde hyperlink" xfId="1197" builtinId="9" hidden="1"/>
    <cellStyle name="Gevolgde hyperlink" xfId="1199" builtinId="9" hidden="1"/>
    <cellStyle name="Gevolgde hyperlink" xfId="1201" builtinId="9" hidden="1"/>
    <cellStyle name="Gevolgde hyperlink" xfId="1203" builtinId="9" hidden="1"/>
    <cellStyle name="Gevolgde hyperlink" xfId="1205" builtinId="9" hidden="1"/>
    <cellStyle name="Gevolgde hyperlink" xfId="1207" builtinId="9" hidden="1"/>
    <cellStyle name="Gevolgde hyperlink" xfId="1209" builtinId="9" hidden="1"/>
    <cellStyle name="Gevolgde hyperlink" xfId="1211" builtinId="9" hidden="1"/>
    <cellStyle name="Gevolgde hyperlink" xfId="1213" builtinId="9" hidden="1"/>
    <cellStyle name="Gevolgde hyperlink" xfId="1215" builtinId="9" hidden="1"/>
    <cellStyle name="Gevolgde hyperlink" xfId="1217" builtinId="9" hidden="1"/>
    <cellStyle name="Gevolgde hyperlink" xfId="1219" builtinId="9" hidden="1"/>
    <cellStyle name="Gevolgde hyperlink" xfId="1221" builtinId="9" hidden="1"/>
    <cellStyle name="Gevolgde hyperlink" xfId="1223" builtinId="9" hidden="1"/>
    <cellStyle name="Gevolgde hyperlink" xfId="1225" builtinId="9" hidden="1"/>
    <cellStyle name="Gevolgde hyperlink" xfId="1227" builtinId="9" hidden="1"/>
    <cellStyle name="Gevolgde hyperlink" xfId="1229" builtinId="9" hidden="1"/>
    <cellStyle name="Gevolgde hyperlink" xfId="1231" builtinId="9" hidden="1"/>
    <cellStyle name="Gevolgde hyperlink" xfId="1233" builtinId="9" hidden="1"/>
    <cellStyle name="Gevolgde hyperlink" xfId="1235" builtinId="9" hidden="1"/>
    <cellStyle name="Gevolgde hyperlink" xfId="1237" builtinId="9" hidden="1"/>
    <cellStyle name="Gevolgde hyperlink" xfId="1239" builtinId="9" hidden="1"/>
    <cellStyle name="Gevolgde hyperlink" xfId="1241" builtinId="9" hidden="1"/>
    <cellStyle name="Gevolgde hyperlink" xfId="1243" builtinId="9" hidden="1"/>
    <cellStyle name="Gevolgde hyperlink" xfId="1245" builtinId="9" hidden="1"/>
    <cellStyle name="Gevolgde hyperlink" xfId="1247" builtinId="9" hidden="1"/>
    <cellStyle name="Gevolgde hyperlink" xfId="1249" builtinId="9" hidden="1"/>
    <cellStyle name="Gevolgde hyperlink" xfId="1251" builtinId="9" hidden="1"/>
    <cellStyle name="Gevolgde hyperlink" xfId="1253" builtinId="9" hidden="1"/>
    <cellStyle name="Gevolgde hyperlink" xfId="1255" builtinId="9" hidden="1"/>
    <cellStyle name="Gevolgde hyperlink" xfId="1257" builtinId="9" hidden="1"/>
    <cellStyle name="Gevolgde hyperlink" xfId="1259" builtinId="9" hidden="1"/>
    <cellStyle name="Gevolgde hyperlink" xfId="1261" builtinId="9" hidden="1"/>
    <cellStyle name="Gevolgde hyperlink" xfId="1263" builtinId="9" hidden="1"/>
    <cellStyle name="Gevolgde hyperlink" xfId="1265" builtinId="9" hidden="1"/>
    <cellStyle name="Gevolgde hyperlink" xfId="1267" builtinId="9" hidden="1"/>
    <cellStyle name="Gevolgde hyperlink" xfId="1269" builtinId="9" hidden="1"/>
    <cellStyle name="Gevolgde hyperlink" xfId="1271" builtinId="9" hidden="1"/>
    <cellStyle name="Gevolgde hyperlink" xfId="1273" builtinId="9" hidden="1"/>
    <cellStyle name="Gevolgde hyperlink" xfId="1275" builtinId="9" hidden="1"/>
    <cellStyle name="Gevolgde hyperlink" xfId="1277" builtinId="9" hidden="1"/>
    <cellStyle name="Gevolgde hyperlink" xfId="1279" builtinId="9" hidden="1"/>
    <cellStyle name="Gevolgde hyperlink" xfId="1281" builtinId="9" hidden="1"/>
    <cellStyle name="Gevolgde hyperlink" xfId="1283" builtinId="9" hidden="1"/>
    <cellStyle name="Gevolgde hyperlink" xfId="1285" builtinId="9" hidden="1"/>
    <cellStyle name="Gevolgde hyperlink" xfId="1287" builtinId="9" hidden="1"/>
    <cellStyle name="Gevolgde hyperlink" xfId="1289" builtinId="9" hidden="1"/>
    <cellStyle name="Gevolgde hyperlink" xfId="1291" builtinId="9" hidden="1"/>
    <cellStyle name="Gevolgde hyperlink" xfId="1293" builtinId="9" hidden="1"/>
    <cellStyle name="Gevolgde hyperlink" xfId="1295" builtinId="9" hidden="1"/>
    <cellStyle name="Gevolgde hyperlink" xfId="1297" builtinId="9" hidden="1"/>
    <cellStyle name="Gevolgde hyperlink" xfId="1299" builtinId="9" hidden="1"/>
    <cellStyle name="Gevolgde hyperlink" xfId="1301" builtinId="9" hidden="1"/>
    <cellStyle name="Gevolgde hyperlink" xfId="1303" builtinId="9" hidden="1"/>
    <cellStyle name="Gevolgde hyperlink" xfId="1305" builtinId="9" hidden="1"/>
    <cellStyle name="Gevolgde hyperlink" xfId="1307" builtinId="9" hidden="1"/>
    <cellStyle name="Gevolgde hyperlink" xfId="1309" builtinId="9" hidden="1"/>
    <cellStyle name="Gevolgde hyperlink" xfId="1311" builtinId="9" hidden="1"/>
    <cellStyle name="Gevolgde hyperlink" xfId="1313" builtinId="9" hidden="1"/>
    <cellStyle name="Gevolgde hyperlink" xfId="1315" builtinId="9" hidden="1"/>
    <cellStyle name="Gevolgde hyperlink" xfId="1317" builtinId="9" hidden="1"/>
    <cellStyle name="Gevolgde hyperlink" xfId="1319" builtinId="9" hidden="1"/>
    <cellStyle name="Gevolgde hyperlink" xfId="1321" builtinId="9" hidden="1"/>
    <cellStyle name="Gevolgde hyperlink" xfId="1323" builtinId="9" hidden="1"/>
    <cellStyle name="Gevolgde hyperlink" xfId="1325" builtinId="9" hidden="1"/>
    <cellStyle name="Gevolgde hyperlink" xfId="1327" builtinId="9" hidden="1"/>
    <cellStyle name="Gevolgde hyperlink" xfId="1329" builtinId="9" hidden="1"/>
    <cellStyle name="Gevolgde hyperlink" xfId="1331" builtinId="9" hidden="1"/>
    <cellStyle name="Gevolgde hyperlink" xfId="1333" builtinId="9" hidden="1"/>
    <cellStyle name="Gevolgde hyperlink" xfId="1335" builtinId="9" hidden="1"/>
    <cellStyle name="Gevolgde hyperlink" xfId="1337" builtinId="9" hidden="1"/>
    <cellStyle name="Gevolgde hyperlink" xfId="1339" builtinId="9" hidden="1"/>
    <cellStyle name="Gevolgde hyperlink" xfId="1341" builtinId="9" hidden="1"/>
    <cellStyle name="Gevolgde hyperlink" xfId="1343" builtinId="9" hidden="1"/>
    <cellStyle name="Gevolgde hyperlink" xfId="1345" builtinId="9" hidden="1"/>
    <cellStyle name="Gevolgde hyperlink" xfId="1347" builtinId="9" hidden="1"/>
    <cellStyle name="Gevolgde hyperlink" xfId="1349" builtinId="9" hidden="1"/>
    <cellStyle name="Gevolgde hyperlink" xfId="1351" builtinId="9" hidden="1"/>
    <cellStyle name="Gevolgde hyperlink" xfId="1353" builtinId="9" hidden="1"/>
    <cellStyle name="Gevolgde hyperlink" xfId="1355" builtinId="9" hidden="1"/>
    <cellStyle name="Gevolgde hyperlink" xfId="1357" builtinId="9" hidden="1"/>
    <cellStyle name="Gevolgde hyperlink" xfId="1359" builtinId="9" hidden="1"/>
    <cellStyle name="Gevolgde hyperlink" xfId="1361" builtinId="9" hidden="1"/>
    <cellStyle name="Gevolgde hyperlink" xfId="1363" builtinId="9" hidden="1"/>
    <cellStyle name="Gevolgde hyperlink" xfId="1365" builtinId="9" hidden="1"/>
    <cellStyle name="Gevolgde hyperlink" xfId="1367" builtinId="9" hidden="1"/>
    <cellStyle name="Gevolgde hyperlink" xfId="1369" builtinId="9" hidden="1"/>
    <cellStyle name="Gevolgde hyperlink" xfId="1371" builtinId="9" hidden="1"/>
    <cellStyle name="Gevolgde hyperlink" xfId="1373" builtinId="9" hidden="1"/>
    <cellStyle name="Gevolgde hyperlink" xfId="1375" builtinId="9" hidden="1"/>
    <cellStyle name="Gevolgde hyperlink" xfId="137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Normal_Sheet1" xfId="1"/>
    <cellStyle name="Standaard" xfId="0" builtinId="0"/>
    <cellStyle name="Standaard_wedstrijdbriefjesformat_GCM_Dag2_2011" xfId="892"/>
  </cellStyles>
  <dxfs count="0"/>
  <tableStyles count="0" defaultTableStyle="TableStyleMedium9" defaultPivotStyle="PivotStyleMedium4"/>
  <colors>
    <mruColors>
      <color rgb="FF00CCFF"/>
      <color rgb="FF3366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O152"/>
  <sheetViews>
    <sheetView zoomScale="130" zoomScaleNormal="130" zoomScalePageLayoutView="130" workbookViewId="0"/>
  </sheetViews>
  <sheetFormatPr defaultColWidth="11" defaultRowHeight="15.75"/>
  <cols>
    <col min="1" max="1" width="8.625" customWidth="1"/>
    <col min="2" max="2" width="23.875" customWidth="1"/>
    <col min="3" max="6" width="5.125" customWidth="1"/>
    <col min="7" max="7" width="6.125" customWidth="1"/>
    <col min="8" max="10" width="5.125" customWidth="1"/>
    <col min="11" max="11" width="6.875" customWidth="1"/>
    <col min="12" max="14" width="5.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>
      <c r="A2" s="430" t="s">
        <v>366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6.5" thickBot="1">
      <c r="A4" s="5"/>
      <c r="B4" s="15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6.5" thickBot="1">
      <c r="A5" s="6"/>
      <c r="B5" s="6"/>
      <c r="C5" s="68">
        <v>1</v>
      </c>
      <c r="D5" s="1057">
        <v>2</v>
      </c>
      <c r="E5" s="69">
        <v>3</v>
      </c>
      <c r="F5" s="1057">
        <v>4</v>
      </c>
      <c r="G5" s="1057" t="s">
        <v>3</v>
      </c>
      <c r="H5" s="1057" t="s">
        <v>4</v>
      </c>
      <c r="I5" s="1057" t="s">
        <v>5</v>
      </c>
      <c r="J5" s="1337" t="s">
        <v>6</v>
      </c>
      <c r="K5" s="66"/>
      <c r="L5" s="66"/>
      <c r="M5" s="66"/>
      <c r="N5" s="7"/>
    </row>
    <row r="6" spans="1:14">
      <c r="A6" s="514">
        <v>1</v>
      </c>
      <c r="B6" s="1043" t="s">
        <v>304</v>
      </c>
      <c r="C6" s="981">
        <v>1</v>
      </c>
      <c r="D6" s="981">
        <v>1</v>
      </c>
      <c r="E6" s="981">
        <v>3</v>
      </c>
      <c r="F6" s="981">
        <v>1</v>
      </c>
      <c r="G6" s="981">
        <f>SUM(C6:F6)</f>
        <v>6</v>
      </c>
      <c r="H6" s="1044">
        <f>N20+M23+M26+N29</f>
        <v>5</v>
      </c>
      <c r="I6" s="1044">
        <f>M20+N23+N26+M29</f>
        <v>0</v>
      </c>
      <c r="J6" s="1044">
        <f>RANK(G6,$G$6:$G$10,0)</f>
        <v>3</v>
      </c>
      <c r="K6" s="8"/>
      <c r="L6" s="8"/>
      <c r="M6" s="8"/>
      <c r="N6" s="7"/>
    </row>
    <row r="7" spans="1:14">
      <c r="A7" s="768">
        <v>2</v>
      </c>
      <c r="B7" s="1041" t="s">
        <v>306</v>
      </c>
      <c r="C7" s="516">
        <v>1</v>
      </c>
      <c r="D7" s="516">
        <v>0</v>
      </c>
      <c r="E7" s="980">
        <v>0</v>
      </c>
      <c r="F7" s="516">
        <v>3</v>
      </c>
      <c r="G7" s="980">
        <f>SUM(C7:F7)</f>
        <v>4</v>
      </c>
      <c r="H7" s="1042">
        <f>M20+N22+M25+N28</f>
        <v>1</v>
      </c>
      <c r="I7" s="1042">
        <f>N20+M22+N25+M28</f>
        <v>4</v>
      </c>
      <c r="J7" s="1042">
        <f>RANK(G7,$G$6:$G$10,0)</f>
        <v>4</v>
      </c>
      <c r="K7" s="8"/>
      <c r="L7" s="8"/>
      <c r="M7" s="8"/>
      <c r="N7" s="7"/>
    </row>
    <row r="8" spans="1:14">
      <c r="A8" s="768">
        <v>3</v>
      </c>
      <c r="B8" s="1041" t="s">
        <v>307</v>
      </c>
      <c r="C8" s="516">
        <v>0</v>
      </c>
      <c r="D8" s="516">
        <v>0</v>
      </c>
      <c r="E8" s="980">
        <v>0</v>
      </c>
      <c r="F8" s="516">
        <v>0</v>
      </c>
      <c r="G8" s="980">
        <f>SUM(C8:F8)</f>
        <v>0</v>
      </c>
      <c r="H8" s="1042">
        <f>N21+M24+N26+M28</f>
        <v>0</v>
      </c>
      <c r="I8" s="1042">
        <f>M21+N24+M26+N28</f>
        <v>12</v>
      </c>
      <c r="J8" s="1042">
        <f>RANK(G8,$G$6:$G$10,0)</f>
        <v>5</v>
      </c>
      <c r="K8" s="8"/>
      <c r="L8" s="8"/>
      <c r="M8" s="8"/>
      <c r="N8" s="7"/>
    </row>
    <row r="9" spans="1:14">
      <c r="A9" s="768">
        <v>4</v>
      </c>
      <c r="B9" s="1041" t="s">
        <v>379</v>
      </c>
      <c r="C9" s="516">
        <v>3</v>
      </c>
      <c r="D9" s="516">
        <v>1</v>
      </c>
      <c r="E9" s="980">
        <v>3</v>
      </c>
      <c r="F9" s="516">
        <v>3</v>
      </c>
      <c r="G9" s="980">
        <f t="shared" ref="G9:G10" si="0">SUM(C9:F9)</f>
        <v>10</v>
      </c>
      <c r="H9" s="1042">
        <f>M21+N23+N25+M27</f>
        <v>8</v>
      </c>
      <c r="I9" s="1042">
        <f>N21+M23+M25+N27</f>
        <v>0</v>
      </c>
      <c r="J9" s="1042">
        <f>RANK(G9,$G$6:$G$10,0)</f>
        <v>1</v>
      </c>
      <c r="K9" s="8"/>
      <c r="L9" s="8"/>
      <c r="M9" s="8"/>
      <c r="N9" s="7"/>
    </row>
    <row r="10" spans="1:14" ht="16.5" thickBot="1">
      <c r="A10" s="982">
        <v>5</v>
      </c>
      <c r="B10" s="1045" t="s">
        <v>336</v>
      </c>
      <c r="C10" s="518">
        <v>3</v>
      </c>
      <c r="D10" s="518">
        <v>3</v>
      </c>
      <c r="E10" s="983">
        <v>0</v>
      </c>
      <c r="F10" s="518">
        <v>1</v>
      </c>
      <c r="G10" s="518">
        <f t="shared" si="0"/>
        <v>7</v>
      </c>
      <c r="H10" s="1046">
        <f>M22+N24+N27+M29</f>
        <v>4</v>
      </c>
      <c r="I10" s="1046">
        <f>N22+M24+M27+N29</f>
        <v>2</v>
      </c>
      <c r="J10" s="1046">
        <f>RANK(G10,$G$6:$G$10,0)</f>
        <v>2</v>
      </c>
      <c r="K10" s="8"/>
      <c r="L10" s="8"/>
      <c r="M10" s="8"/>
      <c r="N10" s="7"/>
    </row>
    <row r="11" spans="1:14">
      <c r="A11" s="7"/>
      <c r="B11" s="71"/>
      <c r="C11" s="7"/>
      <c r="D11" s="7"/>
      <c r="E11" s="8"/>
      <c r="F11" s="7"/>
      <c r="G11" s="7"/>
      <c r="H11" s="1338">
        <f>SUM(H6:H10)</f>
        <v>18</v>
      </c>
      <c r="I11" s="1338">
        <f>SUM(I6:I10)</f>
        <v>18</v>
      </c>
      <c r="J11" s="8"/>
      <c r="K11" s="8"/>
      <c r="L11" s="8"/>
      <c r="M11" s="8"/>
      <c r="N11" s="7"/>
    </row>
    <row r="12" spans="1:14">
      <c r="A12" s="7"/>
      <c r="B12" s="71"/>
      <c r="C12" s="7"/>
      <c r="D12" s="7"/>
      <c r="E12" s="8"/>
      <c r="F12" s="7"/>
      <c r="G12" s="7"/>
      <c r="H12" s="8"/>
      <c r="I12" s="8"/>
      <c r="J12" s="8"/>
      <c r="K12" s="8"/>
      <c r="L12" s="8"/>
      <c r="M12" s="8"/>
      <c r="N12" s="7"/>
    </row>
    <row r="13" spans="1:14" ht="16.5" thickBot="1">
      <c r="A13" s="7"/>
      <c r="B13" s="71"/>
      <c r="C13" s="7"/>
      <c r="D13" s="7"/>
      <c r="E13" s="8"/>
      <c r="F13" s="7"/>
      <c r="G13" s="7"/>
      <c r="H13" s="8"/>
      <c r="I13" s="8"/>
      <c r="J13" s="8"/>
      <c r="K13" s="8"/>
      <c r="L13" s="8"/>
      <c r="M13" s="8"/>
      <c r="N13" s="7"/>
    </row>
    <row r="14" spans="1:14">
      <c r="A14" s="7"/>
      <c r="B14" s="74" t="s">
        <v>31</v>
      </c>
      <c r="C14" s="75"/>
      <c r="D14" s="76">
        <v>0.41666666666666669</v>
      </c>
      <c r="E14" s="80" t="s">
        <v>33</v>
      </c>
      <c r="F14" s="75"/>
      <c r="G14" s="81"/>
      <c r="H14" s="8"/>
      <c r="I14" s="8"/>
      <c r="J14" s="8"/>
      <c r="K14" s="8"/>
      <c r="L14" s="8"/>
      <c r="M14" s="8"/>
      <c r="N14" s="7"/>
    </row>
    <row r="15" spans="1:14" ht="16.5" thickBot="1">
      <c r="A15" s="7"/>
      <c r="B15" s="77" t="s">
        <v>32</v>
      </c>
      <c r="C15" s="78"/>
      <c r="D15" s="79">
        <v>1.3888888888888888E-2</v>
      </c>
      <c r="E15" s="82" t="s">
        <v>34</v>
      </c>
      <c r="F15" s="78" t="s">
        <v>36</v>
      </c>
      <c r="G15" s="83" t="s">
        <v>81</v>
      </c>
      <c r="H15" s="8"/>
      <c r="I15" s="8"/>
      <c r="J15" s="8"/>
      <c r="K15" s="8"/>
      <c r="L15" s="8"/>
      <c r="M15" s="8"/>
      <c r="N15" s="7"/>
    </row>
    <row r="16" spans="1:14">
      <c r="A16" s="7"/>
      <c r="B16" s="73"/>
      <c r="C16" s="7"/>
      <c r="D16" s="72"/>
      <c r="E16" s="8"/>
      <c r="F16" s="7"/>
      <c r="G16" s="7"/>
      <c r="H16" s="8"/>
      <c r="I16" s="8"/>
      <c r="J16" s="8"/>
      <c r="K16" s="8"/>
      <c r="L16" s="8"/>
      <c r="M16" s="8"/>
      <c r="N16" s="7"/>
    </row>
    <row r="17" spans="1:15">
      <c r="A17" s="7"/>
      <c r="B17" s="73"/>
      <c r="C17" s="7"/>
      <c r="D17" s="72"/>
      <c r="E17" s="8"/>
      <c r="F17" s="7"/>
      <c r="G17" s="7"/>
      <c r="H17" s="8"/>
      <c r="I17" s="8"/>
      <c r="J17" s="8"/>
      <c r="K17" s="8"/>
      <c r="L17" s="8"/>
      <c r="M17" s="8"/>
      <c r="N17" s="7"/>
    </row>
    <row r="18" spans="1:15" ht="16.5" thickBot="1">
      <c r="A18" s="6"/>
      <c r="B18" s="8"/>
      <c r="C18" s="9"/>
      <c r="D18" s="9"/>
      <c r="E18" s="9"/>
      <c r="F18" s="9"/>
      <c r="G18" s="9"/>
      <c r="H18" s="9"/>
      <c r="I18" s="9"/>
      <c r="J18" s="9"/>
      <c r="K18" s="8"/>
      <c r="L18" s="7"/>
      <c r="M18" s="7"/>
      <c r="N18" s="7"/>
    </row>
    <row r="19" spans="1:15" ht="16.5" thickBot="1">
      <c r="A19" s="68" t="s">
        <v>2</v>
      </c>
      <c r="B19" s="1057" t="s">
        <v>1</v>
      </c>
      <c r="C19" s="1405" t="s">
        <v>21</v>
      </c>
      <c r="D19" s="1405"/>
      <c r="E19" s="1405"/>
      <c r="F19" s="1405"/>
      <c r="G19" s="1406" t="s">
        <v>22</v>
      </c>
      <c r="H19" s="1407"/>
      <c r="I19" s="1407"/>
      <c r="J19" s="1408"/>
      <c r="K19" s="1057" t="s">
        <v>23</v>
      </c>
      <c r="L19" s="1057" t="s">
        <v>24</v>
      </c>
      <c r="M19" s="1406" t="s">
        <v>25</v>
      </c>
      <c r="N19" s="1409"/>
    </row>
    <row r="20" spans="1:15">
      <c r="A20" s="514">
        <v>1501</v>
      </c>
      <c r="B20" s="224" t="s">
        <v>9</v>
      </c>
      <c r="C20" s="1410" t="str">
        <f>B7</f>
        <v xml:space="preserve">Scharn C4 </v>
      </c>
      <c r="D20" s="1410"/>
      <c r="E20" s="1410"/>
      <c r="F20" s="1410"/>
      <c r="G20" s="1410" t="str">
        <f>B6</f>
        <v xml:space="preserve">Scharn C2 </v>
      </c>
      <c r="H20" s="1410"/>
      <c r="I20" s="1410"/>
      <c r="J20" s="1410"/>
      <c r="K20" s="225">
        <f>D14</f>
        <v>0.41666666666666669</v>
      </c>
      <c r="L20" s="224">
        <v>1</v>
      </c>
      <c r="M20" s="1243">
        <v>0</v>
      </c>
      <c r="N20" s="947">
        <v>0</v>
      </c>
      <c r="O20" s="1245"/>
    </row>
    <row r="21" spans="1:15">
      <c r="A21" s="768">
        <f>A20+1</f>
        <v>1502</v>
      </c>
      <c r="B21" s="516" t="s">
        <v>10</v>
      </c>
      <c r="C21" s="1400" t="str">
        <f>B9</f>
        <v>City Pirates U15</v>
      </c>
      <c r="D21" s="1400"/>
      <c r="E21" s="1400"/>
      <c r="F21" s="1400"/>
      <c r="G21" s="1400" t="str">
        <f>B8</f>
        <v xml:space="preserve">Scharn C6 </v>
      </c>
      <c r="H21" s="1400"/>
      <c r="I21" s="1400"/>
      <c r="J21" s="1400"/>
      <c r="K21" s="515">
        <f>K20+D15</f>
        <v>0.43055555555555558</v>
      </c>
      <c r="L21" s="516">
        <v>2</v>
      </c>
      <c r="M21" s="769">
        <v>4</v>
      </c>
      <c r="N21" s="787">
        <v>0</v>
      </c>
      <c r="O21" s="1245"/>
    </row>
    <row r="22" spans="1:15">
      <c r="A22" s="768">
        <f t="shared" ref="A22:A29" si="1">A21+1</f>
        <v>1503</v>
      </c>
      <c r="B22" s="516" t="s">
        <v>11</v>
      </c>
      <c r="C22" s="1400" t="str">
        <f>B10</f>
        <v>RKASV C2</v>
      </c>
      <c r="D22" s="1400"/>
      <c r="E22" s="1400"/>
      <c r="F22" s="1400"/>
      <c r="G22" s="1400" t="str">
        <f>B7</f>
        <v xml:space="preserve">Scharn C4 </v>
      </c>
      <c r="H22" s="1400"/>
      <c r="I22" s="1400"/>
      <c r="J22" s="1400"/>
      <c r="K22" s="515">
        <f>K21+D15</f>
        <v>0.44444444444444448</v>
      </c>
      <c r="L22" s="516">
        <v>1</v>
      </c>
      <c r="M22" s="769">
        <v>2</v>
      </c>
      <c r="N22" s="787">
        <v>0</v>
      </c>
      <c r="O22" s="1245"/>
    </row>
    <row r="23" spans="1:15">
      <c r="A23" s="768">
        <f t="shared" si="1"/>
        <v>1504</v>
      </c>
      <c r="B23" s="516" t="s">
        <v>12</v>
      </c>
      <c r="C23" s="1400" t="str">
        <f>B6</f>
        <v xml:space="preserve">Scharn C2 </v>
      </c>
      <c r="D23" s="1400"/>
      <c r="E23" s="1400"/>
      <c r="F23" s="1400"/>
      <c r="G23" s="1400" t="str">
        <f>B9</f>
        <v>City Pirates U15</v>
      </c>
      <c r="H23" s="1400"/>
      <c r="I23" s="1400"/>
      <c r="J23" s="1400"/>
      <c r="K23" s="515">
        <f>K22+D15</f>
        <v>0.45833333333333337</v>
      </c>
      <c r="L23" s="516">
        <v>2</v>
      </c>
      <c r="M23" s="769">
        <v>0</v>
      </c>
      <c r="N23" s="787">
        <v>0</v>
      </c>
      <c r="O23" s="1245"/>
    </row>
    <row r="24" spans="1:15">
      <c r="A24" s="768">
        <f t="shared" si="1"/>
        <v>1505</v>
      </c>
      <c r="B24" s="516" t="s">
        <v>13</v>
      </c>
      <c r="C24" s="1400" t="str">
        <f>B8</f>
        <v xml:space="preserve">Scharn C6 </v>
      </c>
      <c r="D24" s="1400"/>
      <c r="E24" s="1400"/>
      <c r="F24" s="1400"/>
      <c r="G24" s="1400" t="str">
        <f>B10</f>
        <v>RKASV C2</v>
      </c>
      <c r="H24" s="1400"/>
      <c r="I24" s="1400"/>
      <c r="J24" s="1400"/>
      <c r="K24" s="515">
        <f>K23+D15</f>
        <v>0.47222222222222227</v>
      </c>
      <c r="L24" s="516">
        <v>2</v>
      </c>
      <c r="M24" s="769">
        <v>0</v>
      </c>
      <c r="N24" s="787">
        <v>2</v>
      </c>
      <c r="O24" s="1245"/>
    </row>
    <row r="25" spans="1:15">
      <c r="A25" s="768">
        <f t="shared" si="1"/>
        <v>1506</v>
      </c>
      <c r="B25" s="516" t="s">
        <v>14</v>
      </c>
      <c r="C25" s="1400" t="str">
        <f>B7</f>
        <v xml:space="preserve">Scharn C4 </v>
      </c>
      <c r="D25" s="1400"/>
      <c r="E25" s="1400"/>
      <c r="F25" s="1400"/>
      <c r="G25" s="1400" t="str">
        <f>B9</f>
        <v>City Pirates U15</v>
      </c>
      <c r="H25" s="1400"/>
      <c r="I25" s="1400"/>
      <c r="J25" s="1400"/>
      <c r="K25" s="515">
        <f>K24+D15</f>
        <v>0.48611111111111116</v>
      </c>
      <c r="L25" s="516">
        <v>4</v>
      </c>
      <c r="M25" s="769">
        <v>0</v>
      </c>
      <c r="N25" s="787">
        <v>2</v>
      </c>
      <c r="O25" s="1245"/>
    </row>
    <row r="26" spans="1:15">
      <c r="A26" s="768">
        <f t="shared" si="1"/>
        <v>1507</v>
      </c>
      <c r="B26" s="516" t="s">
        <v>15</v>
      </c>
      <c r="C26" s="1400" t="str">
        <f>B6</f>
        <v xml:space="preserve">Scharn C2 </v>
      </c>
      <c r="D26" s="1400"/>
      <c r="E26" s="1400"/>
      <c r="F26" s="1400"/>
      <c r="G26" s="1400" t="str">
        <f>B8</f>
        <v xml:space="preserve">Scharn C6 </v>
      </c>
      <c r="H26" s="1400"/>
      <c r="I26" s="1400"/>
      <c r="J26" s="1400"/>
      <c r="K26" s="515">
        <f>K25+D15</f>
        <v>0.5</v>
      </c>
      <c r="L26" s="516">
        <v>2</v>
      </c>
      <c r="M26" s="769">
        <v>5</v>
      </c>
      <c r="N26" s="787">
        <v>0</v>
      </c>
      <c r="O26" s="1245"/>
    </row>
    <row r="27" spans="1:15">
      <c r="A27" s="768">
        <f t="shared" si="1"/>
        <v>1508</v>
      </c>
      <c r="B27" s="516" t="s">
        <v>16</v>
      </c>
      <c r="C27" s="1400" t="str">
        <f>B9</f>
        <v>City Pirates U15</v>
      </c>
      <c r="D27" s="1400"/>
      <c r="E27" s="1400"/>
      <c r="F27" s="1400"/>
      <c r="G27" s="1400" t="str">
        <f>B10</f>
        <v>RKASV C2</v>
      </c>
      <c r="H27" s="1400"/>
      <c r="I27" s="1400"/>
      <c r="J27" s="1400"/>
      <c r="K27" s="515">
        <f>K26+D15</f>
        <v>0.51388888888888884</v>
      </c>
      <c r="L27" s="516">
        <v>4</v>
      </c>
      <c r="M27" s="769">
        <v>2</v>
      </c>
      <c r="N27" s="787">
        <v>0</v>
      </c>
      <c r="O27" s="1245"/>
    </row>
    <row r="28" spans="1:15">
      <c r="A28" s="768">
        <f t="shared" si="1"/>
        <v>1509</v>
      </c>
      <c r="B28" s="516" t="s">
        <v>17</v>
      </c>
      <c r="C28" s="1400" t="str">
        <f>B8</f>
        <v xml:space="preserve">Scharn C6 </v>
      </c>
      <c r="D28" s="1400"/>
      <c r="E28" s="1400"/>
      <c r="F28" s="1400"/>
      <c r="G28" s="1400" t="str">
        <f>B7</f>
        <v xml:space="preserve">Scharn C4 </v>
      </c>
      <c r="H28" s="1400"/>
      <c r="I28" s="1400"/>
      <c r="J28" s="1400"/>
      <c r="K28" s="515">
        <f>K27+D15</f>
        <v>0.52777777777777768</v>
      </c>
      <c r="L28" s="516">
        <v>2</v>
      </c>
      <c r="M28" s="769">
        <v>0</v>
      </c>
      <c r="N28" s="787">
        <v>1</v>
      </c>
      <c r="O28" s="1245"/>
    </row>
    <row r="29" spans="1:15" ht="16.5" thickBot="1">
      <c r="A29" s="982">
        <f t="shared" si="1"/>
        <v>1510</v>
      </c>
      <c r="B29" s="518" t="s">
        <v>18</v>
      </c>
      <c r="C29" s="1401" t="str">
        <f>B10</f>
        <v>RKASV C2</v>
      </c>
      <c r="D29" s="1401"/>
      <c r="E29" s="1401"/>
      <c r="F29" s="1401"/>
      <c r="G29" s="1401" t="str">
        <f>B6</f>
        <v xml:space="preserve">Scharn C2 </v>
      </c>
      <c r="H29" s="1401"/>
      <c r="I29" s="1401"/>
      <c r="J29" s="1401"/>
      <c r="K29" s="519">
        <f>K28+D15</f>
        <v>0.54166666666666652</v>
      </c>
      <c r="L29" s="518">
        <v>4</v>
      </c>
      <c r="M29" s="1244">
        <v>0</v>
      </c>
      <c r="N29" s="950">
        <v>0</v>
      </c>
      <c r="O29" s="1245"/>
    </row>
    <row r="30" spans="1:15">
      <c r="A30" s="7"/>
      <c r="B30" s="7"/>
      <c r="C30" s="126"/>
      <c r="D30" s="126"/>
      <c r="E30" s="126"/>
      <c r="F30" s="126"/>
      <c r="G30" s="126"/>
      <c r="H30" s="126"/>
      <c r="I30" s="126"/>
      <c r="J30" s="126"/>
      <c r="K30" s="127"/>
      <c r="L30" s="7"/>
      <c r="M30" s="7"/>
      <c r="N30" s="72"/>
    </row>
    <row r="31" spans="1:15">
      <c r="A31" s="7"/>
      <c r="B31" s="7"/>
      <c r="C31" s="126"/>
      <c r="D31" s="126"/>
      <c r="E31" s="126"/>
      <c r="F31" s="126"/>
      <c r="G31" s="126"/>
      <c r="H31" s="126"/>
      <c r="I31" s="126"/>
      <c r="J31" s="126"/>
      <c r="K31" s="127"/>
      <c r="L31" s="7"/>
      <c r="M31" s="7"/>
      <c r="N31" s="72"/>
    </row>
    <row r="32" spans="1:15" ht="16.5" thickBot="1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6"/>
      <c r="L32" s="6"/>
      <c r="M32" s="6"/>
      <c r="N32" s="6"/>
    </row>
    <row r="33" spans="1:14" ht="16.5" thickBot="1">
      <c r="A33" s="33" t="s">
        <v>19</v>
      </c>
      <c r="B33" s="1224" t="str">
        <f>B4</f>
        <v xml:space="preserve">Poule A </v>
      </c>
      <c r="C33" s="14"/>
      <c r="D33" s="14"/>
      <c r="E33" s="14"/>
      <c r="F33" s="14"/>
      <c r="G33" s="14"/>
      <c r="H33" s="14"/>
      <c r="I33" s="14"/>
      <c r="J33" s="14"/>
      <c r="K33" s="6"/>
      <c r="L33" s="6"/>
      <c r="M33" s="6"/>
      <c r="N33" s="6"/>
    </row>
    <row r="34" spans="1:14">
      <c r="A34" s="37">
        <v>1</v>
      </c>
      <c r="B34" s="30" t="str">
        <f>B9</f>
        <v>City Pirates U15</v>
      </c>
      <c r="C34" s="14" t="s">
        <v>371</v>
      </c>
      <c r="D34" s="14"/>
      <c r="E34" s="14"/>
      <c r="F34" s="14"/>
      <c r="G34" s="14"/>
      <c r="H34" s="14"/>
      <c r="I34" s="14"/>
      <c r="J34" s="14"/>
      <c r="K34" s="6"/>
      <c r="L34" s="6"/>
      <c r="M34" s="6"/>
      <c r="N34" s="6"/>
    </row>
    <row r="35" spans="1:14">
      <c r="A35" s="38">
        <v>2</v>
      </c>
      <c r="B35" s="31" t="str">
        <f>B10</f>
        <v>RKASV C2</v>
      </c>
      <c r="C35" s="14" t="s">
        <v>371</v>
      </c>
      <c r="D35" s="14"/>
      <c r="E35" s="14"/>
      <c r="F35" s="14"/>
      <c r="G35" s="14"/>
      <c r="H35" s="14"/>
      <c r="I35" s="14"/>
      <c r="J35" s="14"/>
      <c r="K35" s="6"/>
      <c r="L35" s="6"/>
      <c r="M35" s="6"/>
      <c r="N35" s="6"/>
    </row>
    <row r="36" spans="1:14">
      <c r="A36" s="38">
        <v>3</v>
      </c>
      <c r="B36" s="31" t="str">
        <f>B6</f>
        <v xml:space="preserve">Scharn C2 </v>
      </c>
      <c r="C36" s="14" t="s">
        <v>375</v>
      </c>
      <c r="D36" s="14"/>
      <c r="E36" s="14"/>
      <c r="F36" s="14"/>
      <c r="G36" s="14"/>
      <c r="H36" s="14"/>
      <c r="I36" s="14"/>
      <c r="J36" s="14"/>
      <c r="K36" s="6"/>
      <c r="L36" s="6"/>
      <c r="M36" s="6"/>
      <c r="N36" s="6"/>
    </row>
    <row r="37" spans="1:14">
      <c r="A37" s="38">
        <v>4</v>
      </c>
      <c r="B37" s="31" t="str">
        <f>B7</f>
        <v xml:space="preserve">Scharn C4 </v>
      </c>
      <c r="C37" s="14" t="s">
        <v>373</v>
      </c>
      <c r="D37" s="14"/>
      <c r="E37" s="14"/>
      <c r="F37" s="14"/>
      <c r="G37" s="14"/>
      <c r="H37" s="14"/>
      <c r="I37" s="14"/>
      <c r="J37" s="14"/>
      <c r="K37" s="6"/>
      <c r="L37" s="6"/>
      <c r="M37" s="6"/>
      <c r="N37" s="6"/>
    </row>
    <row r="38" spans="1:14" ht="16.5" thickBot="1">
      <c r="A38" s="39">
        <v>5</v>
      </c>
      <c r="B38" s="32" t="str">
        <f>B8</f>
        <v xml:space="preserve">Scharn C6 </v>
      </c>
      <c r="C38" s="14" t="s">
        <v>374</v>
      </c>
      <c r="D38" s="14"/>
      <c r="E38" s="14"/>
      <c r="F38" s="14"/>
      <c r="G38" s="14"/>
      <c r="H38" s="14"/>
      <c r="I38" s="14"/>
      <c r="J38" s="14"/>
      <c r="K38" s="6"/>
      <c r="L38" s="6"/>
      <c r="M38" s="6"/>
      <c r="N38" s="6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0.25">
      <c r="A44" s="453" t="s">
        <v>453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">
      <c r="A52" s="430" t="s">
        <v>366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6.5" thickBot="1">
      <c r="A55" s="112"/>
      <c r="B55" s="137" t="s">
        <v>56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</row>
    <row r="56" spans="1:14" ht="16.5" thickBot="1">
      <c r="A56" s="138"/>
      <c r="B56" s="138"/>
      <c r="C56" s="139">
        <v>1</v>
      </c>
      <c r="D56" s="140">
        <v>2</v>
      </c>
      <c r="E56" s="141">
        <v>3</v>
      </c>
      <c r="F56" s="140">
        <v>4</v>
      </c>
      <c r="G56" s="140" t="s">
        <v>3</v>
      </c>
      <c r="H56" s="140" t="s">
        <v>4</v>
      </c>
      <c r="I56" s="140" t="s">
        <v>5</v>
      </c>
      <c r="J56" s="142" t="s">
        <v>6</v>
      </c>
      <c r="K56" s="358"/>
      <c r="L56" s="358"/>
      <c r="M56" s="358"/>
      <c r="N56" s="135"/>
    </row>
    <row r="57" spans="1:14">
      <c r="A57" s="1230">
        <v>1</v>
      </c>
      <c r="B57" s="1234" t="s">
        <v>376</v>
      </c>
      <c r="C57" s="1235">
        <v>3</v>
      </c>
      <c r="D57" s="1235">
        <v>0</v>
      </c>
      <c r="E57" s="1235">
        <v>0</v>
      </c>
      <c r="F57" s="1235">
        <v>3</v>
      </c>
      <c r="G57" s="1235">
        <f>SUM(C57:F57)</f>
        <v>6</v>
      </c>
      <c r="H57" s="1236">
        <f>N71+M74+M77+N80</f>
        <v>2</v>
      </c>
      <c r="I57" s="1235">
        <f>M71+N74+N77+M80</f>
        <v>4</v>
      </c>
      <c r="J57" s="1237">
        <v>3</v>
      </c>
      <c r="K57" s="147"/>
      <c r="L57" s="147"/>
      <c r="M57" s="147"/>
      <c r="N57" s="135"/>
    </row>
    <row r="58" spans="1:14">
      <c r="A58" s="1231">
        <v>2</v>
      </c>
      <c r="B58" s="1238" t="s">
        <v>377</v>
      </c>
      <c r="C58" s="550">
        <v>0</v>
      </c>
      <c r="D58" s="550">
        <v>0</v>
      </c>
      <c r="E58" s="1233">
        <v>1</v>
      </c>
      <c r="F58" s="550">
        <v>0</v>
      </c>
      <c r="G58" s="550">
        <f t="shared" ref="G58:G61" si="2">SUM(C58:F58)</f>
        <v>1</v>
      </c>
      <c r="H58" s="1233">
        <f>M71+N73+M76+N79</f>
        <v>0</v>
      </c>
      <c r="I58" s="1233">
        <f>N71+M73+N76+M79</f>
        <v>8</v>
      </c>
      <c r="J58" s="1239">
        <f>RANK(G58,$G$57:$G$61,0)</f>
        <v>5</v>
      </c>
      <c r="K58" s="147"/>
      <c r="L58" s="147"/>
      <c r="M58" s="147"/>
      <c r="N58" s="135"/>
    </row>
    <row r="59" spans="1:14">
      <c r="A59" s="1231">
        <v>3</v>
      </c>
      <c r="B59" s="1238" t="s">
        <v>389</v>
      </c>
      <c r="C59" s="550">
        <v>1</v>
      </c>
      <c r="D59" s="550">
        <v>3</v>
      </c>
      <c r="E59" s="1233">
        <v>3</v>
      </c>
      <c r="F59" s="550">
        <v>3</v>
      </c>
      <c r="G59" s="550">
        <f t="shared" si="2"/>
        <v>10</v>
      </c>
      <c r="H59" s="1233">
        <f>N72+M75+N77+M79</f>
        <v>9</v>
      </c>
      <c r="I59" s="1233">
        <f>M72+N75+M77+N79</f>
        <v>0</v>
      </c>
      <c r="J59" s="1239">
        <f>RANK(G59,$G$57:$G$61,0)</f>
        <v>1</v>
      </c>
      <c r="K59" s="147"/>
      <c r="L59" s="147"/>
      <c r="M59" s="147"/>
      <c r="N59" s="135"/>
    </row>
    <row r="60" spans="1:14">
      <c r="A60" s="1231">
        <v>4</v>
      </c>
      <c r="B60" s="1238" t="s">
        <v>378</v>
      </c>
      <c r="C60" s="550">
        <v>1</v>
      </c>
      <c r="D60" s="550">
        <v>3</v>
      </c>
      <c r="E60" s="1233">
        <v>1</v>
      </c>
      <c r="F60" s="550">
        <v>0</v>
      </c>
      <c r="G60" s="550">
        <f t="shared" si="2"/>
        <v>5</v>
      </c>
      <c r="H60" s="1233">
        <f>M72+N74+N76+M78</f>
        <v>1</v>
      </c>
      <c r="I60" s="1233">
        <f>N72+M74+M76+N78</f>
        <v>1</v>
      </c>
      <c r="J60" s="1239">
        <f>RANK(G60,$G$57:$G$61,0)</f>
        <v>4</v>
      </c>
      <c r="K60" s="147"/>
      <c r="L60" s="147"/>
      <c r="M60" s="147"/>
      <c r="N60" s="135"/>
    </row>
    <row r="61" spans="1:14" ht="16.5" thickBot="1">
      <c r="A61" s="1232">
        <v>5</v>
      </c>
      <c r="B61" s="1240" t="s">
        <v>305</v>
      </c>
      <c r="C61" s="523">
        <v>3</v>
      </c>
      <c r="D61" s="523">
        <v>0</v>
      </c>
      <c r="E61" s="1241">
        <v>3</v>
      </c>
      <c r="F61" s="523">
        <v>0</v>
      </c>
      <c r="G61" s="523">
        <f t="shared" si="2"/>
        <v>6</v>
      </c>
      <c r="H61" s="1241">
        <f>M73+N75+N78+M80</f>
        <v>3</v>
      </c>
      <c r="I61" s="1241">
        <f>N73+M75+M78+N80</f>
        <v>2</v>
      </c>
      <c r="J61" s="1242">
        <f>RANK(G61,$G$57:$G$61,0)</f>
        <v>2</v>
      </c>
      <c r="K61" s="147"/>
      <c r="L61" s="147"/>
      <c r="M61" s="147"/>
      <c r="N61" s="135"/>
    </row>
    <row r="62" spans="1:14">
      <c r="A62" s="135"/>
      <c r="B62" s="158"/>
      <c r="C62" s="135"/>
      <c r="D62" s="135"/>
      <c r="E62" s="147"/>
      <c r="F62" s="135"/>
      <c r="G62" s="135"/>
      <c r="H62" s="1363">
        <f>SUM(H57:H61)</f>
        <v>15</v>
      </c>
      <c r="I62" s="1363">
        <f>SUM(I57:I61)</f>
        <v>15</v>
      </c>
      <c r="J62" s="147"/>
      <c r="K62" s="147"/>
      <c r="L62" s="147"/>
      <c r="M62" s="147"/>
      <c r="N62" s="135"/>
    </row>
    <row r="63" spans="1:14">
      <c r="A63" s="135"/>
      <c r="B63" s="158"/>
      <c r="C63" s="135"/>
      <c r="D63" s="135"/>
      <c r="E63" s="147"/>
      <c r="F63" s="135"/>
      <c r="G63" s="135"/>
      <c r="H63" s="147"/>
      <c r="I63" s="147"/>
      <c r="J63" s="147"/>
      <c r="K63" s="147"/>
      <c r="L63" s="147"/>
      <c r="M63" s="147"/>
      <c r="N63" s="135"/>
    </row>
    <row r="64" spans="1:14" ht="16.5" thickBot="1">
      <c r="A64" s="135"/>
      <c r="B64" s="158"/>
      <c r="C64" s="135"/>
      <c r="D64" s="135"/>
      <c r="E64" s="147"/>
      <c r="F64" s="135"/>
      <c r="G64" s="135"/>
      <c r="H64" s="147"/>
      <c r="I64" s="147"/>
      <c r="J64" s="147"/>
      <c r="K64" s="147"/>
      <c r="L64" s="147"/>
      <c r="M64" s="147"/>
      <c r="N64" s="135"/>
    </row>
    <row r="65" spans="1:14">
      <c r="A65" s="135"/>
      <c r="B65" s="113" t="s">
        <v>31</v>
      </c>
      <c r="C65" s="114"/>
      <c r="D65" s="115">
        <v>0.41666666666666669</v>
      </c>
      <c r="E65" s="116" t="s">
        <v>33</v>
      </c>
      <c r="F65" s="114"/>
      <c r="G65" s="117"/>
      <c r="H65" s="147"/>
      <c r="I65" s="147"/>
      <c r="J65" s="147"/>
      <c r="K65" s="147"/>
      <c r="L65" s="147"/>
      <c r="M65" s="147"/>
      <c r="N65" s="135"/>
    </row>
    <row r="66" spans="1:14" ht="16.5" thickBot="1">
      <c r="A66" s="135"/>
      <c r="B66" s="118" t="s">
        <v>32</v>
      </c>
      <c r="C66" s="119"/>
      <c r="D66" s="120">
        <v>1.3888888888888888E-2</v>
      </c>
      <c r="E66" s="121" t="s">
        <v>34</v>
      </c>
      <c r="F66" s="119" t="s">
        <v>36</v>
      </c>
      <c r="G66" s="122" t="s">
        <v>81</v>
      </c>
      <c r="H66" s="147"/>
      <c r="I66" s="147"/>
      <c r="J66" s="147"/>
      <c r="K66" s="147"/>
      <c r="L66" s="147"/>
      <c r="M66" s="147"/>
      <c r="N66" s="135"/>
    </row>
    <row r="67" spans="1:14">
      <c r="A67" s="135"/>
      <c r="B67" s="159"/>
      <c r="C67" s="135"/>
      <c r="D67" s="160"/>
      <c r="E67" s="147"/>
      <c r="F67" s="135"/>
      <c r="G67" s="135"/>
      <c r="H67" s="147"/>
      <c r="I67" s="147"/>
      <c r="J67" s="147"/>
      <c r="K67" s="147"/>
      <c r="L67" s="147"/>
      <c r="M67" s="147"/>
      <c r="N67" s="135"/>
    </row>
    <row r="68" spans="1:14">
      <c r="A68" s="135"/>
      <c r="B68" s="159"/>
      <c r="C68" s="135"/>
      <c r="D68" s="160"/>
      <c r="E68" s="147"/>
      <c r="F68" s="135"/>
      <c r="G68" s="135"/>
      <c r="H68" s="147"/>
      <c r="I68" s="147"/>
      <c r="J68" s="147"/>
      <c r="K68" s="147"/>
      <c r="L68" s="147"/>
      <c r="M68" s="147"/>
      <c r="N68" s="135"/>
    </row>
    <row r="69" spans="1:14" ht="16.5" thickBot="1">
      <c r="A69" s="138"/>
      <c r="B69" s="147"/>
      <c r="C69" s="161"/>
      <c r="D69" s="161"/>
      <c r="E69" s="161"/>
      <c r="F69" s="161"/>
      <c r="G69" s="161"/>
      <c r="H69" s="161"/>
      <c r="I69" s="161"/>
      <c r="J69" s="161"/>
      <c r="K69" s="147"/>
      <c r="L69" s="135"/>
      <c r="M69" s="135"/>
      <c r="N69" s="135"/>
    </row>
    <row r="70" spans="1:14" ht="16.5" thickBot="1">
      <c r="A70" s="123" t="s">
        <v>2</v>
      </c>
      <c r="B70" s="1223" t="s">
        <v>1</v>
      </c>
      <c r="C70" s="1402" t="s">
        <v>21</v>
      </c>
      <c r="D70" s="1402"/>
      <c r="E70" s="1402"/>
      <c r="F70" s="1402"/>
      <c r="G70" s="1397" t="s">
        <v>22</v>
      </c>
      <c r="H70" s="1403"/>
      <c r="I70" s="1403"/>
      <c r="J70" s="1404"/>
      <c r="K70" s="1223" t="s">
        <v>23</v>
      </c>
      <c r="L70" s="1223" t="s">
        <v>24</v>
      </c>
      <c r="M70" s="1397" t="s">
        <v>25</v>
      </c>
      <c r="N70" s="1398"/>
    </row>
    <row r="71" spans="1:14">
      <c r="A71" s="520">
        <f>A29+1</f>
        <v>1511</v>
      </c>
      <c r="B71" s="369" t="s">
        <v>9</v>
      </c>
      <c r="C71" s="1399" t="str">
        <f>B58</f>
        <v>Scharn C5</v>
      </c>
      <c r="D71" s="1399"/>
      <c r="E71" s="1399"/>
      <c r="F71" s="1399"/>
      <c r="G71" s="1399" t="str">
        <f>B57</f>
        <v xml:space="preserve">Scharn C3 </v>
      </c>
      <c r="H71" s="1399"/>
      <c r="I71" s="1399"/>
      <c r="J71" s="1399"/>
      <c r="K71" s="370">
        <f>D65</f>
        <v>0.41666666666666669</v>
      </c>
      <c r="L71" s="369">
        <v>2</v>
      </c>
      <c r="M71" s="955">
        <v>0</v>
      </c>
      <c r="N71" s="951">
        <v>1</v>
      </c>
    </row>
    <row r="72" spans="1:14">
      <c r="A72" s="371">
        <f>A71+1</f>
        <v>1512</v>
      </c>
      <c r="B72" s="468" t="s">
        <v>10</v>
      </c>
      <c r="C72" s="1393" t="str">
        <f>B60</f>
        <v>Spcl. Jekerdal C4</v>
      </c>
      <c r="D72" s="1393"/>
      <c r="E72" s="1393"/>
      <c r="F72" s="1393"/>
      <c r="G72" s="1393" t="str">
        <f>B59</f>
        <v xml:space="preserve">Scharn C1 </v>
      </c>
      <c r="H72" s="1393"/>
      <c r="I72" s="1393"/>
      <c r="J72" s="1393"/>
      <c r="K72" s="162">
        <f>K71+D66</f>
        <v>0.43055555555555558</v>
      </c>
      <c r="L72" s="468">
        <v>1</v>
      </c>
      <c r="M72" s="956">
        <v>0</v>
      </c>
      <c r="N72" s="952">
        <v>0</v>
      </c>
    </row>
    <row r="73" spans="1:14">
      <c r="A73" s="371">
        <f t="shared" ref="A73:A80" si="3">A72+1</f>
        <v>1513</v>
      </c>
      <c r="B73" s="163" t="s">
        <v>11</v>
      </c>
      <c r="C73" s="1393" t="str">
        <f>B61</f>
        <v>BSV Limburgia C2</v>
      </c>
      <c r="D73" s="1393"/>
      <c r="E73" s="1393"/>
      <c r="F73" s="1393"/>
      <c r="G73" s="1394" t="str">
        <f>B58</f>
        <v>Scharn C5</v>
      </c>
      <c r="H73" s="1395"/>
      <c r="I73" s="1395"/>
      <c r="J73" s="1396"/>
      <c r="K73" s="521">
        <f>K72+D66</f>
        <v>0.44444444444444448</v>
      </c>
      <c r="L73" s="468">
        <v>2</v>
      </c>
      <c r="M73" s="956">
        <v>2</v>
      </c>
      <c r="N73" s="775">
        <v>0</v>
      </c>
    </row>
    <row r="74" spans="1:14">
      <c r="A74" s="371">
        <f t="shared" si="3"/>
        <v>1514</v>
      </c>
      <c r="B74" s="163" t="s">
        <v>12</v>
      </c>
      <c r="C74" s="1393" t="str">
        <f>B57</f>
        <v xml:space="preserve">Scharn C3 </v>
      </c>
      <c r="D74" s="1393"/>
      <c r="E74" s="1393"/>
      <c r="F74" s="1393"/>
      <c r="G74" s="1394" t="str">
        <f>B60</f>
        <v>Spcl. Jekerdal C4</v>
      </c>
      <c r="H74" s="1395"/>
      <c r="I74" s="1395"/>
      <c r="J74" s="1396"/>
      <c r="K74" s="521">
        <f>K73+D66</f>
        <v>0.45833333333333337</v>
      </c>
      <c r="L74" s="468">
        <v>1</v>
      </c>
      <c r="M74" s="956">
        <v>0</v>
      </c>
      <c r="N74" s="775">
        <v>1</v>
      </c>
    </row>
    <row r="75" spans="1:14">
      <c r="A75" s="371">
        <f t="shared" si="3"/>
        <v>1515</v>
      </c>
      <c r="B75" s="163" t="s">
        <v>13</v>
      </c>
      <c r="C75" s="1393" t="str">
        <f>B59</f>
        <v xml:space="preserve">Scharn C1 </v>
      </c>
      <c r="D75" s="1393"/>
      <c r="E75" s="1393"/>
      <c r="F75" s="1393"/>
      <c r="G75" s="1394" t="str">
        <f>B61</f>
        <v>BSV Limburgia C2</v>
      </c>
      <c r="H75" s="1395"/>
      <c r="I75" s="1395"/>
      <c r="J75" s="1396"/>
      <c r="K75" s="164">
        <f>K74+D66</f>
        <v>0.47222222222222227</v>
      </c>
      <c r="L75" s="468">
        <v>4</v>
      </c>
      <c r="M75" s="957">
        <v>1</v>
      </c>
      <c r="N75" s="953">
        <v>0</v>
      </c>
    </row>
    <row r="76" spans="1:14">
      <c r="A76" s="371">
        <f t="shared" si="3"/>
        <v>1516</v>
      </c>
      <c r="B76" s="163" t="s">
        <v>14</v>
      </c>
      <c r="C76" s="1393" t="str">
        <f>B58</f>
        <v>Scharn C5</v>
      </c>
      <c r="D76" s="1393"/>
      <c r="E76" s="1393"/>
      <c r="F76" s="1393"/>
      <c r="G76" s="1394" t="str">
        <f>B60</f>
        <v>Spcl. Jekerdal C4</v>
      </c>
      <c r="H76" s="1395"/>
      <c r="I76" s="1395"/>
      <c r="J76" s="1396"/>
      <c r="K76" s="164">
        <f>K75+D66</f>
        <v>0.48611111111111116</v>
      </c>
      <c r="L76" s="468">
        <v>2</v>
      </c>
      <c r="M76" s="772">
        <v>0</v>
      </c>
      <c r="N76" s="953">
        <v>0</v>
      </c>
    </row>
    <row r="77" spans="1:14">
      <c r="A77" s="371">
        <f t="shared" si="3"/>
        <v>1517</v>
      </c>
      <c r="B77" s="163" t="s">
        <v>15</v>
      </c>
      <c r="C77" s="1393" t="str">
        <f>B57</f>
        <v xml:space="preserve">Scharn C3 </v>
      </c>
      <c r="D77" s="1393"/>
      <c r="E77" s="1393"/>
      <c r="F77" s="1393"/>
      <c r="G77" s="1394" t="str">
        <f>B59</f>
        <v xml:space="preserve">Scharn C1 </v>
      </c>
      <c r="H77" s="1395"/>
      <c r="I77" s="1395"/>
      <c r="J77" s="1396"/>
      <c r="K77" s="164">
        <f>K76+D66</f>
        <v>0.5</v>
      </c>
      <c r="L77" s="468">
        <v>4</v>
      </c>
      <c r="M77" s="772">
        <v>0</v>
      </c>
      <c r="N77" s="953">
        <v>3</v>
      </c>
    </row>
    <row r="78" spans="1:14">
      <c r="A78" s="371">
        <f t="shared" si="3"/>
        <v>1518</v>
      </c>
      <c r="B78" s="163" t="s">
        <v>16</v>
      </c>
      <c r="C78" s="1393" t="str">
        <f>B60</f>
        <v>Spcl. Jekerdal C4</v>
      </c>
      <c r="D78" s="1393"/>
      <c r="E78" s="1393"/>
      <c r="F78" s="1393"/>
      <c r="G78" s="1394" t="str">
        <f>B61</f>
        <v>BSV Limburgia C2</v>
      </c>
      <c r="H78" s="1395"/>
      <c r="I78" s="1395"/>
      <c r="J78" s="1396"/>
      <c r="K78" s="164">
        <f>K77+D66</f>
        <v>0.51388888888888884</v>
      </c>
      <c r="L78" s="468">
        <v>2</v>
      </c>
      <c r="M78" s="772">
        <v>0</v>
      </c>
      <c r="N78" s="953">
        <v>1</v>
      </c>
    </row>
    <row r="79" spans="1:14">
      <c r="A79" s="371">
        <f t="shared" si="3"/>
        <v>1519</v>
      </c>
      <c r="B79" s="163" t="s">
        <v>17</v>
      </c>
      <c r="C79" s="1393" t="str">
        <f>B59</f>
        <v xml:space="preserve">Scharn C1 </v>
      </c>
      <c r="D79" s="1393"/>
      <c r="E79" s="1393"/>
      <c r="F79" s="1393"/>
      <c r="G79" s="1394" t="str">
        <f>B58</f>
        <v>Scharn C5</v>
      </c>
      <c r="H79" s="1395"/>
      <c r="I79" s="1395"/>
      <c r="J79" s="1396"/>
      <c r="K79" s="164">
        <f>K78+D66</f>
        <v>0.52777777777777768</v>
      </c>
      <c r="L79" s="468">
        <v>4</v>
      </c>
      <c r="M79" s="772">
        <v>5</v>
      </c>
      <c r="N79" s="953">
        <v>0</v>
      </c>
    </row>
    <row r="80" spans="1:14" ht="16.5" thickBot="1">
      <c r="A80" s="522">
        <f t="shared" si="3"/>
        <v>1520</v>
      </c>
      <c r="B80" s="523" t="s">
        <v>18</v>
      </c>
      <c r="C80" s="1389" t="str">
        <f>B61</f>
        <v>BSV Limburgia C2</v>
      </c>
      <c r="D80" s="1389"/>
      <c r="E80" s="1389"/>
      <c r="F80" s="1389"/>
      <c r="G80" s="1390" t="str">
        <f>B57</f>
        <v xml:space="preserve">Scharn C3 </v>
      </c>
      <c r="H80" s="1391"/>
      <c r="I80" s="1391"/>
      <c r="J80" s="1392"/>
      <c r="K80" s="524">
        <f>K79+D66</f>
        <v>0.54166666666666652</v>
      </c>
      <c r="L80" s="467">
        <v>2</v>
      </c>
      <c r="M80" s="958">
        <v>0</v>
      </c>
      <c r="N80" s="954">
        <v>1</v>
      </c>
    </row>
    <row r="81" spans="1:14">
      <c r="A81" s="135"/>
      <c r="B81" s="135"/>
      <c r="C81" s="165"/>
      <c r="D81" s="165"/>
      <c r="E81" s="165"/>
      <c r="F81" s="165"/>
      <c r="G81" s="165"/>
      <c r="H81" s="165"/>
      <c r="I81" s="165"/>
      <c r="J81" s="165"/>
      <c r="K81" s="166"/>
      <c r="L81" s="135"/>
      <c r="M81" s="135"/>
      <c r="N81" s="160"/>
    </row>
    <row r="82" spans="1:14">
      <c r="A82" s="135"/>
      <c r="B82" s="135"/>
      <c r="C82" s="165"/>
      <c r="D82" s="165"/>
      <c r="E82" s="165"/>
      <c r="F82" s="165"/>
      <c r="G82" s="165"/>
      <c r="H82" s="165"/>
      <c r="I82" s="165"/>
      <c r="J82" s="165"/>
      <c r="K82" s="166"/>
      <c r="L82" s="135"/>
      <c r="M82" s="135"/>
      <c r="N82" s="160"/>
    </row>
    <row r="83" spans="1:14" ht="16.5" thickBot="1">
      <c r="A83" s="138"/>
      <c r="B83" s="138"/>
      <c r="C83" s="129"/>
      <c r="D83" s="129"/>
      <c r="E83" s="129"/>
      <c r="F83" s="129"/>
      <c r="G83" s="129"/>
      <c r="H83" s="129"/>
      <c r="I83" s="129"/>
      <c r="J83" s="129"/>
      <c r="K83" s="138"/>
      <c r="L83" s="138"/>
      <c r="M83" s="138"/>
      <c r="N83" s="138"/>
    </row>
    <row r="84" spans="1:14" ht="16.5" thickBot="1">
      <c r="A84" s="167" t="s">
        <v>19</v>
      </c>
      <c r="B84" s="1225" t="str">
        <f>B55</f>
        <v>Poule B</v>
      </c>
      <c r="C84" s="129"/>
      <c r="D84" s="129"/>
      <c r="E84" s="129"/>
      <c r="F84" s="129"/>
      <c r="G84" s="129"/>
      <c r="H84" s="129"/>
      <c r="I84" s="129"/>
      <c r="J84" s="129"/>
      <c r="K84" s="138"/>
      <c r="L84" s="138"/>
      <c r="M84" s="138"/>
      <c r="N84" s="138"/>
    </row>
    <row r="85" spans="1:14">
      <c r="A85" s="169">
        <v>1</v>
      </c>
      <c r="B85" s="170" t="str">
        <f>B59</f>
        <v xml:space="preserve">Scharn C1 </v>
      </c>
      <c r="C85" s="129" t="s">
        <v>371</v>
      </c>
      <c r="D85" s="129"/>
      <c r="E85" s="129"/>
      <c r="F85" s="129"/>
      <c r="G85" s="129"/>
      <c r="H85" s="129"/>
      <c r="I85" s="129"/>
      <c r="J85" s="129"/>
      <c r="K85" s="138"/>
      <c r="L85" s="138"/>
      <c r="M85" s="138"/>
      <c r="N85" s="138"/>
    </row>
    <row r="86" spans="1:14">
      <c r="A86" s="171">
        <v>2</v>
      </c>
      <c r="B86" s="172" t="str">
        <f>B61</f>
        <v>BSV Limburgia C2</v>
      </c>
      <c r="C86" s="129" t="s">
        <v>371</v>
      </c>
      <c r="D86" s="129"/>
      <c r="E86" s="129"/>
      <c r="F86" s="129"/>
      <c r="G86" s="129"/>
      <c r="H86" s="129"/>
      <c r="I86" s="129"/>
      <c r="J86" s="129"/>
      <c r="K86" s="138"/>
      <c r="L86" s="138"/>
      <c r="M86" s="138"/>
      <c r="N86" s="138"/>
    </row>
    <row r="87" spans="1:14">
      <c r="A87" s="171">
        <v>3</v>
      </c>
      <c r="B87" s="172" t="str">
        <f>B57</f>
        <v xml:space="preserve">Scharn C3 </v>
      </c>
      <c r="C87" s="129" t="s">
        <v>372</v>
      </c>
      <c r="D87" s="129"/>
      <c r="E87" s="129"/>
      <c r="F87" s="129"/>
      <c r="G87" s="129"/>
      <c r="H87" s="129"/>
      <c r="I87" s="129"/>
      <c r="J87" s="129"/>
      <c r="K87" s="138"/>
      <c r="L87" s="138"/>
      <c r="M87" s="138"/>
      <c r="N87" s="138"/>
    </row>
    <row r="88" spans="1:14">
      <c r="A88" s="171">
        <v>4</v>
      </c>
      <c r="B88" s="172" t="str">
        <f>B60</f>
        <v>Spcl. Jekerdal C4</v>
      </c>
      <c r="C88" s="129" t="s">
        <v>373</v>
      </c>
      <c r="D88" s="129"/>
      <c r="E88" s="129"/>
      <c r="F88" s="129"/>
      <c r="G88" s="129"/>
      <c r="H88" s="129"/>
      <c r="I88" s="129"/>
      <c r="J88" s="129"/>
      <c r="K88" s="138"/>
      <c r="L88" s="138"/>
      <c r="M88" s="138"/>
      <c r="N88" s="138"/>
    </row>
    <row r="89" spans="1:14" ht="16.5" thickBot="1">
      <c r="A89" s="173">
        <v>5</v>
      </c>
      <c r="B89" s="174" t="str">
        <f>B58</f>
        <v>Scharn C5</v>
      </c>
      <c r="C89" s="129" t="s">
        <v>374</v>
      </c>
      <c r="D89" s="129"/>
      <c r="E89" s="129"/>
      <c r="F89" s="129"/>
      <c r="G89" s="129"/>
      <c r="H89" s="129"/>
      <c r="I89" s="129"/>
      <c r="J89" s="129"/>
      <c r="K89" s="138"/>
      <c r="L89" s="138"/>
      <c r="M89" s="138"/>
      <c r="N89" s="138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20.25">
      <c r="A93" s="453" t="s">
        <v>454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8">
      <c r="A103" s="755" t="s">
        <v>171</v>
      </c>
      <c r="B103" s="459"/>
      <c r="C103" s="4"/>
      <c r="D103" s="4"/>
      <c r="E103" s="4"/>
      <c r="F103" s="4"/>
      <c r="G103" s="4"/>
      <c r="H103" s="4"/>
      <c r="I103" s="4"/>
      <c r="J103" s="4"/>
      <c r="K103" s="4"/>
      <c r="L103" s="240"/>
      <c r="M103" s="240"/>
      <c r="N103" s="240"/>
    </row>
    <row r="104" spans="1:14" ht="18">
      <c r="A104" s="755"/>
      <c r="B104" s="459"/>
      <c r="C104" s="4"/>
      <c r="D104" s="4"/>
      <c r="E104" s="4"/>
      <c r="F104" s="4"/>
      <c r="G104" s="4"/>
      <c r="H104" s="4"/>
      <c r="I104" s="4"/>
      <c r="J104" s="4"/>
      <c r="K104" s="4"/>
      <c r="L104" s="240"/>
      <c r="M104" s="240"/>
      <c r="N104" s="240"/>
    </row>
    <row r="105" spans="1:14" ht="16.5" thickBot="1">
      <c r="A105" s="305"/>
      <c r="B105" s="305"/>
      <c r="C105" s="1374"/>
      <c r="D105" s="1374"/>
      <c r="E105" s="1374"/>
      <c r="F105" s="1374"/>
      <c r="G105" s="1374"/>
      <c r="H105" s="1374"/>
      <c r="I105" s="1374"/>
      <c r="J105" s="1374"/>
      <c r="K105" s="305"/>
      <c r="L105" s="305"/>
      <c r="M105" s="305"/>
      <c r="N105" s="305"/>
    </row>
    <row r="106" spans="1:14">
      <c r="A106" s="305"/>
      <c r="B106" s="194" t="s">
        <v>31</v>
      </c>
      <c r="C106" s="195"/>
      <c r="D106" s="196">
        <v>0.58333333333333337</v>
      </c>
      <c r="E106" s="197" t="s">
        <v>33</v>
      </c>
      <c r="F106" s="195"/>
      <c r="G106" s="198"/>
      <c r="H106" s="1221"/>
      <c r="I106" s="1221"/>
      <c r="J106" s="1221"/>
      <c r="K106" s="305"/>
      <c r="L106" s="305"/>
      <c r="M106" s="305"/>
      <c r="N106" s="305"/>
    </row>
    <row r="107" spans="1:14" ht="16.5" thickBot="1">
      <c r="A107" s="305"/>
      <c r="B107" s="199" t="s">
        <v>32</v>
      </c>
      <c r="C107" s="200"/>
      <c r="D107" s="201">
        <v>1.3888888888888888E-2</v>
      </c>
      <c r="E107" s="202" t="s">
        <v>34</v>
      </c>
      <c r="F107" s="200" t="s">
        <v>36</v>
      </c>
      <c r="G107" s="203" t="s">
        <v>81</v>
      </c>
      <c r="H107" s="1221"/>
      <c r="I107" s="1221"/>
      <c r="J107" s="1221"/>
      <c r="K107" s="305"/>
      <c r="L107" s="305"/>
      <c r="M107" s="305"/>
      <c r="N107" s="305"/>
    </row>
    <row r="108" spans="1:14">
      <c r="A108" s="305"/>
      <c r="B108" s="305"/>
      <c r="C108" s="1221"/>
      <c r="D108" s="1221"/>
      <c r="E108" s="1221"/>
      <c r="F108" s="1221"/>
      <c r="G108" s="1221"/>
      <c r="H108" s="1221"/>
      <c r="I108" s="1221"/>
      <c r="J108" s="1221"/>
      <c r="K108" s="305"/>
      <c r="L108" s="305"/>
      <c r="M108" s="305"/>
      <c r="N108" s="305"/>
    </row>
    <row r="109" spans="1:14">
      <c r="A109" s="305"/>
      <c r="B109" s="305"/>
      <c r="C109" s="1221"/>
      <c r="D109" s="1221"/>
      <c r="E109" s="1221"/>
      <c r="F109" s="1221"/>
      <c r="G109" s="1221"/>
      <c r="H109" s="1221"/>
      <c r="I109" s="1221"/>
      <c r="J109" s="1221"/>
      <c r="K109" s="305"/>
      <c r="L109" s="305"/>
      <c r="M109" s="305"/>
      <c r="N109" s="305"/>
    </row>
    <row r="110" spans="1:14">
      <c r="A110" s="460" t="s">
        <v>130</v>
      </c>
      <c r="B110" s="305"/>
      <c r="C110" s="1374"/>
      <c r="D110" s="1374"/>
      <c r="E110" s="1374"/>
      <c r="F110" s="1374"/>
      <c r="G110" s="1374"/>
      <c r="H110" s="1374"/>
      <c r="I110" s="1374"/>
      <c r="J110" s="1374"/>
      <c r="K110" s="305"/>
      <c r="L110" s="305"/>
      <c r="M110" s="305"/>
      <c r="N110" s="305"/>
    </row>
    <row r="111" spans="1:14" ht="16.5" thickBot="1">
      <c r="A111" s="305"/>
      <c r="B111" s="305"/>
      <c r="C111" s="1385"/>
      <c r="D111" s="1385"/>
      <c r="E111" s="1385"/>
      <c r="F111" s="1385"/>
      <c r="G111" s="1385"/>
      <c r="H111" s="1385"/>
      <c r="I111" s="1385"/>
      <c r="J111" s="1385"/>
      <c r="K111" s="305"/>
      <c r="L111" s="305"/>
      <c r="M111" s="305"/>
      <c r="N111" s="305"/>
    </row>
    <row r="112" spans="1:14" ht="16.5" thickBot="1">
      <c r="A112" s="207" t="s">
        <v>2</v>
      </c>
      <c r="B112" s="1222" t="s">
        <v>1</v>
      </c>
      <c r="C112" s="1370" t="s">
        <v>27</v>
      </c>
      <c r="D112" s="1375"/>
      <c r="E112" s="1375"/>
      <c r="F112" s="1376"/>
      <c r="G112" s="1370" t="s">
        <v>22</v>
      </c>
      <c r="H112" s="1375"/>
      <c r="I112" s="1375"/>
      <c r="J112" s="1376"/>
      <c r="K112" s="1222" t="s">
        <v>23</v>
      </c>
      <c r="L112" s="1222" t="s">
        <v>24</v>
      </c>
      <c r="M112" s="1370" t="s">
        <v>25</v>
      </c>
      <c r="N112" s="1371"/>
    </row>
    <row r="113" spans="1:14">
      <c r="A113" s="297">
        <f>A80+1</f>
        <v>1521</v>
      </c>
      <c r="B113" s="298" t="s">
        <v>131</v>
      </c>
      <c r="C113" s="1386" t="str">
        <f>B34</f>
        <v>City Pirates U15</v>
      </c>
      <c r="D113" s="1387"/>
      <c r="E113" s="1387"/>
      <c r="F113" s="1388"/>
      <c r="G113" s="1386" t="str">
        <f>B86</f>
        <v>BSV Limburgia C2</v>
      </c>
      <c r="H113" s="1387"/>
      <c r="I113" s="1387"/>
      <c r="J113" s="1388"/>
      <c r="K113" s="299">
        <f>D106</f>
        <v>0.58333333333333337</v>
      </c>
      <c r="L113" s="298">
        <v>1</v>
      </c>
      <c r="M113" s="941">
        <v>4</v>
      </c>
      <c r="N113" s="300">
        <v>0</v>
      </c>
    </row>
    <row r="114" spans="1:14" ht="16.5" thickBot="1">
      <c r="A114" s="301">
        <f>A113+1</f>
        <v>1522</v>
      </c>
      <c r="B114" s="302" t="s">
        <v>132</v>
      </c>
      <c r="C114" s="1382" t="str">
        <f>B35</f>
        <v>RKASV C2</v>
      </c>
      <c r="D114" s="1383"/>
      <c r="E114" s="1383"/>
      <c r="F114" s="1384"/>
      <c r="G114" s="1382" t="s">
        <v>468</v>
      </c>
      <c r="H114" s="1383"/>
      <c r="I114" s="1383"/>
      <c r="J114" s="1384"/>
      <c r="K114" s="303">
        <f>D106</f>
        <v>0.58333333333333337</v>
      </c>
      <c r="L114" s="302">
        <v>2</v>
      </c>
      <c r="M114" s="942">
        <v>1</v>
      </c>
      <c r="N114" s="304">
        <v>1</v>
      </c>
    </row>
    <row r="115" spans="1:14">
      <c r="A115" s="305"/>
      <c r="B115" s="305"/>
      <c r="C115" s="1374"/>
      <c r="D115" s="1374"/>
      <c r="E115" s="1374"/>
      <c r="F115" s="1374"/>
      <c r="G115" s="1374"/>
      <c r="H115" s="1374"/>
      <c r="I115" s="1374"/>
      <c r="J115" s="1374"/>
      <c r="K115" s="305"/>
      <c r="L115" s="305"/>
      <c r="M115" s="305"/>
      <c r="N115" s="305"/>
    </row>
    <row r="116" spans="1:14">
      <c r="A116" s="460" t="s">
        <v>133</v>
      </c>
      <c r="B116" s="175"/>
      <c r="C116" s="1374"/>
      <c r="D116" s="1374"/>
      <c r="E116" s="1374"/>
      <c r="F116" s="1374"/>
      <c r="G116" s="1374"/>
      <c r="H116" s="1374"/>
      <c r="I116" s="1374"/>
      <c r="J116" s="1374"/>
      <c r="K116" s="175"/>
      <c r="L116" s="175"/>
      <c r="M116" s="175"/>
      <c r="N116" s="175"/>
    </row>
    <row r="117" spans="1:14" ht="16.5" thickBot="1">
      <c r="A117" s="296"/>
      <c r="B117" s="175"/>
      <c r="C117" s="1221"/>
      <c r="D117" s="1221"/>
      <c r="E117" s="1221"/>
      <c r="F117" s="1221"/>
      <c r="G117" s="1221"/>
      <c r="H117" s="1221"/>
      <c r="I117" s="1221"/>
      <c r="J117" s="1221"/>
      <c r="K117" s="175"/>
      <c r="L117" s="175"/>
      <c r="M117" s="175"/>
      <c r="N117" s="175"/>
    </row>
    <row r="118" spans="1:14" ht="16.5" thickBot="1">
      <c r="A118" s="207" t="s">
        <v>2</v>
      </c>
      <c r="B118" s="1222" t="s">
        <v>1</v>
      </c>
      <c r="C118" s="1381" t="s">
        <v>27</v>
      </c>
      <c r="D118" s="1381"/>
      <c r="E118" s="1381"/>
      <c r="F118" s="1381"/>
      <c r="G118" s="1370" t="s">
        <v>22</v>
      </c>
      <c r="H118" s="1375"/>
      <c r="I118" s="1375"/>
      <c r="J118" s="1376"/>
      <c r="K118" s="1222" t="s">
        <v>23</v>
      </c>
      <c r="L118" s="1222" t="s">
        <v>24</v>
      </c>
      <c r="M118" s="1370" t="s">
        <v>25</v>
      </c>
      <c r="N118" s="1371"/>
    </row>
    <row r="119" spans="1:14" ht="16.5" thickBot="1">
      <c r="A119" s="307">
        <f>A114+1</f>
        <v>1523</v>
      </c>
      <c r="B119" s="1220" t="s">
        <v>135</v>
      </c>
      <c r="C119" s="1377" t="s">
        <v>465</v>
      </c>
      <c r="D119" s="1377"/>
      <c r="E119" s="1377"/>
      <c r="F119" s="1377"/>
      <c r="G119" s="1377" t="str">
        <f>B87</f>
        <v xml:space="preserve">Scharn C3 </v>
      </c>
      <c r="H119" s="1377"/>
      <c r="I119" s="1377"/>
      <c r="J119" s="1377"/>
      <c r="K119" s="303">
        <f>D106</f>
        <v>0.58333333333333337</v>
      </c>
      <c r="L119" s="302">
        <v>4</v>
      </c>
      <c r="M119" s="942">
        <v>0</v>
      </c>
      <c r="N119" s="304">
        <v>0</v>
      </c>
    </row>
    <row r="120" spans="1:14">
      <c r="A120" s="175"/>
      <c r="B120" s="305"/>
      <c r="C120" s="1221"/>
      <c r="D120" s="1221"/>
      <c r="E120" s="1221"/>
      <c r="F120" s="1221"/>
      <c r="G120" s="1221"/>
      <c r="H120" s="1221"/>
      <c r="I120" s="1221"/>
      <c r="J120" s="1221"/>
      <c r="K120" s="175"/>
      <c r="L120" s="175"/>
      <c r="M120" s="175"/>
      <c r="N120" s="175"/>
    </row>
    <row r="121" spans="1:14">
      <c r="A121" s="460" t="s">
        <v>134</v>
      </c>
      <c r="B121" s="175"/>
      <c r="C121" s="1374"/>
      <c r="D121" s="1374"/>
      <c r="E121" s="1374"/>
      <c r="F121" s="1374"/>
      <c r="G121" s="1374"/>
      <c r="H121" s="1374"/>
      <c r="I121" s="1374"/>
      <c r="J121" s="1374"/>
      <c r="K121" s="175"/>
      <c r="L121" s="175"/>
      <c r="M121" s="175"/>
      <c r="N121" s="175"/>
    </row>
    <row r="122" spans="1:14" ht="16.5" thickBot="1">
      <c r="A122" s="296"/>
      <c r="B122" s="175"/>
      <c r="C122" s="1221"/>
      <c r="D122" s="1221"/>
      <c r="E122" s="1221"/>
      <c r="F122" s="1221"/>
      <c r="G122" s="1221"/>
      <c r="H122" s="1221"/>
      <c r="I122" s="1221"/>
      <c r="J122" s="1221"/>
      <c r="K122" s="175"/>
      <c r="L122" s="175"/>
      <c r="M122" s="175"/>
      <c r="N122" s="175"/>
    </row>
    <row r="123" spans="1:14" ht="16.5" thickBot="1">
      <c r="A123" s="207" t="s">
        <v>2</v>
      </c>
      <c r="B123" s="1222" t="s">
        <v>1</v>
      </c>
      <c r="C123" s="1370" t="s">
        <v>27</v>
      </c>
      <c r="D123" s="1375"/>
      <c r="E123" s="1375"/>
      <c r="F123" s="1376"/>
      <c r="G123" s="1370" t="s">
        <v>22</v>
      </c>
      <c r="H123" s="1375"/>
      <c r="I123" s="1375"/>
      <c r="J123" s="1376"/>
      <c r="K123" s="1222" t="s">
        <v>23</v>
      </c>
      <c r="L123" s="1222" t="s">
        <v>24</v>
      </c>
      <c r="M123" s="1370" t="s">
        <v>25</v>
      </c>
      <c r="N123" s="1371"/>
    </row>
    <row r="124" spans="1:14" ht="16.5" thickBot="1">
      <c r="A124" s="301">
        <f>A119+1</f>
        <v>1524</v>
      </c>
      <c r="B124" s="1220" t="s">
        <v>136</v>
      </c>
      <c r="C124" s="1377" t="str">
        <f>B37</f>
        <v xml:space="preserve">Scharn C4 </v>
      </c>
      <c r="D124" s="1377"/>
      <c r="E124" s="1377"/>
      <c r="F124" s="1377"/>
      <c r="G124" s="1377" t="s">
        <v>470</v>
      </c>
      <c r="H124" s="1377"/>
      <c r="I124" s="1377"/>
      <c r="J124" s="1377"/>
      <c r="K124" s="303">
        <f>D106+D107</f>
        <v>0.59722222222222221</v>
      </c>
      <c r="L124" s="302">
        <v>1</v>
      </c>
      <c r="M124" s="942">
        <v>1</v>
      </c>
      <c r="N124" s="304">
        <v>1</v>
      </c>
    </row>
    <row r="125" spans="1:14">
      <c r="A125" s="463"/>
      <c r="B125" s="1219"/>
      <c r="C125" s="1219"/>
      <c r="D125" s="1219"/>
      <c r="E125" s="1219"/>
      <c r="F125" s="1219"/>
      <c r="G125" s="1219"/>
      <c r="H125" s="1219"/>
      <c r="I125" s="1219"/>
      <c r="J125" s="1219"/>
      <c r="K125" s="464"/>
      <c r="L125" s="463"/>
      <c r="M125" s="463"/>
      <c r="N125" s="463"/>
    </row>
    <row r="126" spans="1:14">
      <c r="A126" s="460" t="s">
        <v>367</v>
      </c>
      <c r="B126" s="175"/>
      <c r="C126" s="1374"/>
      <c r="D126" s="1374"/>
      <c r="E126" s="1374"/>
      <c r="F126" s="1374"/>
      <c r="G126" s="1374"/>
      <c r="H126" s="1374"/>
      <c r="I126" s="1374"/>
      <c r="J126" s="1374"/>
      <c r="K126" s="175"/>
      <c r="L126" s="175"/>
      <c r="M126" s="175"/>
      <c r="N126" s="175"/>
    </row>
    <row r="127" spans="1:14" ht="16.5" thickBot="1">
      <c r="A127" s="296"/>
      <c r="B127" s="175"/>
      <c r="C127" s="1221"/>
      <c r="D127" s="1221"/>
      <c r="E127" s="1221"/>
      <c r="F127" s="1221"/>
      <c r="G127" s="1221"/>
      <c r="H127" s="1221"/>
      <c r="I127" s="1221"/>
      <c r="J127" s="1221"/>
      <c r="K127" s="175"/>
      <c r="L127" s="175"/>
      <c r="M127" s="175"/>
      <c r="N127" s="175"/>
    </row>
    <row r="128" spans="1:14" ht="16.5" thickBot="1">
      <c r="A128" s="207" t="s">
        <v>2</v>
      </c>
      <c r="B128" s="1222" t="s">
        <v>1</v>
      </c>
      <c r="C128" s="1370" t="s">
        <v>27</v>
      </c>
      <c r="D128" s="1375"/>
      <c r="E128" s="1375"/>
      <c r="F128" s="1376"/>
      <c r="G128" s="1370" t="s">
        <v>22</v>
      </c>
      <c r="H128" s="1375"/>
      <c r="I128" s="1375"/>
      <c r="J128" s="1376"/>
      <c r="K128" s="1222" t="s">
        <v>23</v>
      </c>
      <c r="L128" s="1222" t="s">
        <v>24</v>
      </c>
      <c r="M128" s="1370" t="s">
        <v>25</v>
      </c>
      <c r="N128" s="1371"/>
    </row>
    <row r="129" spans="1:14" ht="16.5" thickBot="1">
      <c r="A129" s="301">
        <f>A124+1</f>
        <v>1525</v>
      </c>
      <c r="B129" s="1220" t="s">
        <v>368</v>
      </c>
      <c r="C129" s="1377" t="str">
        <f>B38</f>
        <v xml:space="preserve">Scharn C6 </v>
      </c>
      <c r="D129" s="1377"/>
      <c r="E129" s="1377"/>
      <c r="F129" s="1377"/>
      <c r="G129" s="1377" t="str">
        <f>B89</f>
        <v>Scharn C5</v>
      </c>
      <c r="H129" s="1377"/>
      <c r="I129" s="1377"/>
      <c r="J129" s="1377"/>
      <c r="K129" s="303">
        <f>D106+D107</f>
        <v>0.59722222222222221</v>
      </c>
      <c r="L129" s="302">
        <v>2</v>
      </c>
      <c r="M129" s="942">
        <v>0</v>
      </c>
      <c r="N129" s="304">
        <v>2</v>
      </c>
    </row>
    <row r="130" spans="1:14">
      <c r="A130" s="463"/>
      <c r="B130" s="1219"/>
      <c r="C130" s="1219"/>
      <c r="D130" s="1219"/>
      <c r="E130" s="1219"/>
      <c r="F130" s="1219"/>
      <c r="G130" s="1219"/>
      <c r="H130" s="1219"/>
      <c r="I130" s="1219"/>
      <c r="J130" s="1219"/>
      <c r="K130" s="464"/>
      <c r="L130" s="463"/>
      <c r="M130" s="463"/>
      <c r="N130" s="463"/>
    </row>
    <row r="131" spans="1:14">
      <c r="A131" s="463"/>
      <c r="B131" s="1219"/>
      <c r="C131" s="1219"/>
      <c r="D131" s="1219"/>
      <c r="E131" s="1219"/>
      <c r="F131" s="1219"/>
      <c r="G131" s="1219"/>
      <c r="H131" s="1219"/>
      <c r="I131" s="1219"/>
      <c r="J131" s="1219"/>
      <c r="K131" s="464"/>
      <c r="L131" s="463"/>
      <c r="M131" s="463"/>
      <c r="N131" s="463"/>
    </row>
    <row r="132" spans="1:14">
      <c r="A132" s="460" t="s">
        <v>137</v>
      </c>
      <c r="B132" s="463"/>
      <c r="C132" s="1219"/>
      <c r="D132" s="1219"/>
      <c r="E132" s="1219"/>
      <c r="F132" s="1219"/>
      <c r="G132" s="1219"/>
      <c r="H132" s="1219"/>
      <c r="I132" s="1219"/>
      <c r="J132" s="1219"/>
      <c r="K132" s="464"/>
      <c r="L132" s="463"/>
      <c r="M132" s="463"/>
      <c r="N132" s="463"/>
    </row>
    <row r="133" spans="1:14" ht="16.5" thickBot="1">
      <c r="A133" s="463"/>
      <c r="B133" s="463"/>
      <c r="C133" s="1219"/>
      <c r="D133" s="1219"/>
      <c r="E133" s="1219"/>
      <c r="F133" s="1219"/>
      <c r="G133" s="1219"/>
      <c r="H133" s="1219"/>
      <c r="I133" s="1219"/>
      <c r="J133" s="1219"/>
      <c r="K133" s="464"/>
      <c r="L133" s="463"/>
      <c r="M133" s="463"/>
      <c r="N133" s="463"/>
    </row>
    <row r="134" spans="1:14" ht="16.5" thickBot="1">
      <c r="A134" s="441" t="s">
        <v>2</v>
      </c>
      <c r="B134" s="442" t="s">
        <v>1</v>
      </c>
      <c r="C134" s="1378" t="s">
        <v>27</v>
      </c>
      <c r="D134" s="1379"/>
      <c r="E134" s="1379"/>
      <c r="F134" s="1380"/>
      <c r="G134" s="1378" t="s">
        <v>22</v>
      </c>
      <c r="H134" s="1379"/>
      <c r="I134" s="1379"/>
      <c r="J134" s="1380"/>
      <c r="K134" s="442" t="s">
        <v>23</v>
      </c>
      <c r="L134" s="442" t="s">
        <v>24</v>
      </c>
      <c r="M134" s="1370" t="s">
        <v>25</v>
      </c>
      <c r="N134" s="1371"/>
    </row>
    <row r="135" spans="1:14">
      <c r="A135" s="747">
        <f>A129+1</f>
        <v>1526</v>
      </c>
      <c r="B135" s="748" t="s">
        <v>369</v>
      </c>
      <c r="C135" s="1372" t="str">
        <f>G113</f>
        <v>BSV Limburgia C2</v>
      </c>
      <c r="D135" s="1372"/>
      <c r="E135" s="1372"/>
      <c r="F135" s="1372"/>
      <c r="G135" s="1372" t="str">
        <f>C114</f>
        <v>RKASV C2</v>
      </c>
      <c r="H135" s="1372"/>
      <c r="I135" s="1372"/>
      <c r="J135" s="1372"/>
      <c r="K135" s="749">
        <f>K129+D107</f>
        <v>0.61111111111111105</v>
      </c>
      <c r="L135" s="748">
        <v>2</v>
      </c>
      <c r="M135" s="943">
        <v>0</v>
      </c>
      <c r="N135" s="750">
        <v>3</v>
      </c>
    </row>
    <row r="136" spans="1:14" ht="16.5" thickBot="1">
      <c r="A136" s="751">
        <f>A135+1</f>
        <v>1527</v>
      </c>
      <c r="B136" s="752" t="s">
        <v>370</v>
      </c>
      <c r="C136" s="1373" t="str">
        <f>C113</f>
        <v>City Pirates U15</v>
      </c>
      <c r="D136" s="1373"/>
      <c r="E136" s="1373"/>
      <c r="F136" s="1373"/>
      <c r="G136" s="1373" t="s">
        <v>468</v>
      </c>
      <c r="H136" s="1373"/>
      <c r="I136" s="1373"/>
      <c r="J136" s="1373"/>
      <c r="K136" s="753">
        <f>K129+D107</f>
        <v>0.61111111111111105</v>
      </c>
      <c r="L136" s="752">
        <v>1</v>
      </c>
      <c r="M136" s="942">
        <v>1</v>
      </c>
      <c r="N136" s="754">
        <v>1</v>
      </c>
    </row>
    <row r="137" spans="1:14">
      <c r="A137" s="463"/>
      <c r="B137" s="463"/>
      <c r="C137" s="1219"/>
      <c r="D137" s="1219"/>
      <c r="E137" s="1219"/>
      <c r="F137" s="1219"/>
      <c r="G137" s="1219"/>
      <c r="H137" s="1219"/>
      <c r="I137" s="1219"/>
      <c r="J137" s="1219"/>
      <c r="K137" s="464"/>
      <c r="L137" s="463"/>
      <c r="M137" s="463"/>
      <c r="N137" s="463"/>
    </row>
    <row r="138" spans="1:14">
      <c r="A138" s="463"/>
      <c r="B138" s="463"/>
      <c r="C138" s="1219"/>
      <c r="D138" s="1219"/>
      <c r="E138" s="1219"/>
      <c r="F138" s="1219"/>
      <c r="G138" s="1219"/>
      <c r="H138" s="1219"/>
      <c r="I138" s="1219"/>
      <c r="J138" s="1219"/>
      <c r="K138" s="464"/>
      <c r="L138" s="463"/>
      <c r="M138" s="463"/>
      <c r="N138" s="463"/>
    </row>
    <row r="139" spans="1:14" ht="16.5" thickBot="1">
      <c r="A139" s="426"/>
      <c r="B139" s="426"/>
      <c r="C139" s="3"/>
      <c r="D139" s="3"/>
      <c r="E139" s="3"/>
      <c r="F139" s="3"/>
      <c r="G139" s="3"/>
      <c r="H139" s="3"/>
      <c r="I139" s="3"/>
      <c r="J139" s="3"/>
      <c r="K139" s="427"/>
      <c r="L139" s="426"/>
      <c r="M139" s="426"/>
      <c r="N139" s="426"/>
    </row>
    <row r="140" spans="1:14" ht="21" thickBot="1">
      <c r="A140" s="461"/>
      <c r="B140" s="462" t="s">
        <v>19</v>
      </c>
      <c r="C140" s="1"/>
      <c r="D140" s="465" t="s">
        <v>471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559">
        <v>1</v>
      </c>
      <c r="B141" s="558" t="s">
        <v>469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20.25">
      <c r="A142" s="560">
        <v>2</v>
      </c>
      <c r="B142" s="431" t="str">
        <f>C136</f>
        <v>City Pirates U15</v>
      </c>
      <c r="C142" s="1"/>
      <c r="D142" s="465" t="s">
        <v>472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560">
        <v>3</v>
      </c>
      <c r="B143" s="431" t="str">
        <f>G135</f>
        <v>RKASV C2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560">
        <v>4</v>
      </c>
      <c r="B144" s="431" t="str">
        <f>C135</f>
        <v>BSV Limburgia C2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560">
        <v>5</v>
      </c>
      <c r="B145" s="431" t="s">
        <v>466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560">
        <v>6</v>
      </c>
      <c r="B146" s="431" t="s">
        <v>467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560">
        <v>7</v>
      </c>
      <c r="B147" s="431" t="s">
        <v>378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560">
        <v>8</v>
      </c>
      <c r="B148" s="431" t="str">
        <f>C124</f>
        <v xml:space="preserve">Scharn C4 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560">
        <v>9</v>
      </c>
      <c r="B149" s="431" t="str">
        <f>G129</f>
        <v>Scharn C5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6.5" thickBot="1">
      <c r="A150" s="561">
        <v>10</v>
      </c>
      <c r="B150" s="432" t="str">
        <f>C129</f>
        <v xml:space="preserve">Scharn C6 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20.25">
      <c r="A152" s="465" t="s">
        <v>380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</sheetData>
  <mergeCells count="89">
    <mergeCell ref="C21:F21"/>
    <mergeCell ref="G21:J21"/>
    <mergeCell ref="C19:F19"/>
    <mergeCell ref="G19:J19"/>
    <mergeCell ref="M19:N19"/>
    <mergeCell ref="C20:F20"/>
    <mergeCell ref="G20:J20"/>
    <mergeCell ref="C22:F22"/>
    <mergeCell ref="G22:J22"/>
    <mergeCell ref="C23:F23"/>
    <mergeCell ref="G23:J23"/>
    <mergeCell ref="C24:F24"/>
    <mergeCell ref="G24:J24"/>
    <mergeCell ref="C25:F25"/>
    <mergeCell ref="G25:J25"/>
    <mergeCell ref="C26:F26"/>
    <mergeCell ref="G26:J26"/>
    <mergeCell ref="C27:F27"/>
    <mergeCell ref="G27:J27"/>
    <mergeCell ref="C73:F73"/>
    <mergeCell ref="G73:J73"/>
    <mergeCell ref="C28:F28"/>
    <mergeCell ref="G28:J28"/>
    <mergeCell ref="C29:F29"/>
    <mergeCell ref="G29:J29"/>
    <mergeCell ref="C70:F70"/>
    <mergeCell ref="G70:J70"/>
    <mergeCell ref="M70:N70"/>
    <mergeCell ref="C71:F71"/>
    <mergeCell ref="G71:J71"/>
    <mergeCell ref="C72:F72"/>
    <mergeCell ref="G72:J72"/>
    <mergeCell ref="C74:F74"/>
    <mergeCell ref="G74:J74"/>
    <mergeCell ref="C75:F75"/>
    <mergeCell ref="G75:J75"/>
    <mergeCell ref="C76:F76"/>
    <mergeCell ref="G76:J76"/>
    <mergeCell ref="C77:F77"/>
    <mergeCell ref="G77:J77"/>
    <mergeCell ref="C78:F78"/>
    <mergeCell ref="G78:J78"/>
    <mergeCell ref="C79:F79"/>
    <mergeCell ref="G79:J79"/>
    <mergeCell ref="C80:F80"/>
    <mergeCell ref="G80:J80"/>
    <mergeCell ref="C105:F105"/>
    <mergeCell ref="G105:J105"/>
    <mergeCell ref="C110:F110"/>
    <mergeCell ref="G110:J110"/>
    <mergeCell ref="C111:F111"/>
    <mergeCell ref="G111:J111"/>
    <mergeCell ref="C112:F112"/>
    <mergeCell ref="G112:J112"/>
    <mergeCell ref="C113:F113"/>
    <mergeCell ref="G113:J113"/>
    <mergeCell ref="C114:F114"/>
    <mergeCell ref="G114:J114"/>
    <mergeCell ref="C115:F115"/>
    <mergeCell ref="G115:J115"/>
    <mergeCell ref="C116:F116"/>
    <mergeCell ref="G116:J116"/>
    <mergeCell ref="C118:F118"/>
    <mergeCell ref="G118:J118"/>
    <mergeCell ref="C119:F119"/>
    <mergeCell ref="G119:J119"/>
    <mergeCell ref="C121:F121"/>
    <mergeCell ref="G121:J121"/>
    <mergeCell ref="C123:F123"/>
    <mergeCell ref="G123:J123"/>
    <mergeCell ref="C124:F124"/>
    <mergeCell ref="G124:J124"/>
    <mergeCell ref="C134:F134"/>
    <mergeCell ref="G134:J134"/>
    <mergeCell ref="C135:F135"/>
    <mergeCell ref="G135:J135"/>
    <mergeCell ref="C136:F136"/>
    <mergeCell ref="G136:J136"/>
    <mergeCell ref="C126:F126"/>
    <mergeCell ref="G126:J126"/>
    <mergeCell ref="C128:F128"/>
    <mergeCell ref="G128:J128"/>
    <mergeCell ref="C129:F129"/>
    <mergeCell ref="G129:J129"/>
    <mergeCell ref="M134:N134"/>
    <mergeCell ref="M128:N128"/>
    <mergeCell ref="M123:N123"/>
    <mergeCell ref="M118:N118"/>
    <mergeCell ref="M112:N112"/>
  </mergeCells>
  <phoneticPr fontId="11" type="noConversion"/>
  <pageMargins left="0.25" right="0.25" top="0.75" bottom="0.75" header="0.3" footer="0.3"/>
  <pageSetup paperSize="9" scale="90" orientation="portrait" horizontalDpi="4294967292" verticalDpi="4294967292"/>
  <ignoredErrors>
    <ignoredError sqref="G58:J61 G10:I10 K20:K29 K71:K80 H6:I6 H7:I7 G8:I8 G9:I9 J6:J10 G57:I57" unlockedFormula="1"/>
  </ignoredErrors>
  <extLst>
    <ext xmlns:mx="http://schemas.microsoft.com/office/mac/excel/2008/main" uri="{64002731-A6B0-56B0-2670-7721B7C09600}">
      <mx:PLV Mode="0" OnePage="0" WScale="82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theme="1" tint="0.34998626667073579"/>
  </sheetPr>
  <dimension ref="A2:AG110"/>
  <sheetViews>
    <sheetView topLeftCell="A81" zoomScale="125" zoomScaleNormal="125" zoomScalePageLayoutView="125" workbookViewId="0">
      <selection activeCell="G81" sqref="G81:J81"/>
    </sheetView>
  </sheetViews>
  <sheetFormatPr defaultColWidth="8.875" defaultRowHeight="15.75"/>
  <cols>
    <col min="1" max="1" width="8.875" customWidth="1"/>
    <col min="2" max="2" width="25.625" bestFit="1" customWidth="1"/>
    <col min="3" max="9" width="5.125" customWidth="1"/>
    <col min="10" max="12" width="5.875" customWidth="1"/>
    <col min="13" max="14" width="6" bestFit="1" customWidth="1"/>
    <col min="15" max="15" width="4.5" bestFit="1" customWidth="1"/>
    <col min="16" max="16" width="6" customWidth="1"/>
    <col min="17" max="17" width="6.875" bestFit="1" customWidth="1"/>
    <col min="19" max="19" width="14.125" bestFit="1" customWidth="1"/>
    <col min="21" max="21" width="11.125" bestFit="1" customWidth="1"/>
  </cols>
  <sheetData>
    <row r="2" spans="1:33" ht="18">
      <c r="A2" s="111" t="s">
        <v>334</v>
      </c>
    </row>
    <row r="4" spans="1:33" ht="16.5" thickBot="1">
      <c r="A4" s="6"/>
      <c r="B4" s="309" t="s">
        <v>0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134"/>
      <c r="P4" s="134"/>
      <c r="Q4" s="134"/>
      <c r="S4" s="1317"/>
      <c r="T4" s="1317"/>
      <c r="U4" s="1317"/>
      <c r="V4" s="1317"/>
      <c r="W4" s="1317"/>
      <c r="X4" s="1317"/>
      <c r="Y4" s="1317"/>
      <c r="Z4" s="1317"/>
      <c r="AA4" s="1317"/>
      <c r="AB4" s="1317"/>
      <c r="AC4" s="1317"/>
      <c r="AD4" s="1317"/>
      <c r="AE4" s="1317"/>
      <c r="AF4" s="1317"/>
      <c r="AG4" s="1317"/>
    </row>
    <row r="5" spans="1:33" ht="16.5" thickBot="1">
      <c r="A5" s="6"/>
      <c r="B5" s="14"/>
      <c r="C5" s="27">
        <v>1</v>
      </c>
      <c r="D5" s="1056">
        <v>2</v>
      </c>
      <c r="E5" s="67">
        <v>3</v>
      </c>
      <c r="F5" s="67">
        <v>4</v>
      </c>
      <c r="G5" s="67">
        <v>5</v>
      </c>
      <c r="H5" s="67">
        <v>6</v>
      </c>
      <c r="I5" s="1056" t="s">
        <v>3</v>
      </c>
      <c r="J5" s="1056" t="s">
        <v>4</v>
      </c>
      <c r="K5" s="1056" t="s">
        <v>5</v>
      </c>
      <c r="L5" s="28" t="s">
        <v>6</v>
      </c>
      <c r="M5" s="311"/>
      <c r="N5" s="312"/>
      <c r="O5" s="134"/>
      <c r="P5" s="134"/>
      <c r="Q5" s="134"/>
      <c r="S5" s="1316"/>
      <c r="T5" s="1316"/>
      <c r="U5" s="1316"/>
      <c r="V5" s="1316"/>
      <c r="W5" s="1316"/>
      <c r="X5" s="1316"/>
      <c r="Y5" s="1316"/>
      <c r="Z5" s="1316"/>
      <c r="AA5" s="1316"/>
      <c r="AB5" s="1316"/>
      <c r="AC5" s="1316"/>
      <c r="AD5" s="1316"/>
      <c r="AE5" s="1316"/>
      <c r="AF5" s="1316"/>
      <c r="AG5" s="1316"/>
    </row>
    <row r="6" spans="1:33">
      <c r="A6" s="514">
        <v>1</v>
      </c>
      <c r="B6" s="1113" t="s">
        <v>408</v>
      </c>
      <c r="C6" s="1114">
        <v>3</v>
      </c>
      <c r="D6" s="1114">
        <v>0</v>
      </c>
      <c r="E6" s="1114">
        <v>0</v>
      </c>
      <c r="F6" s="1114">
        <v>3</v>
      </c>
      <c r="G6" s="1114">
        <v>3</v>
      </c>
      <c r="H6" s="1114">
        <v>0</v>
      </c>
      <c r="I6" s="1114">
        <f>SUM(C6:H6)</f>
        <v>9</v>
      </c>
      <c r="J6" s="1114">
        <f>P17+Q21+Q19</f>
        <v>11</v>
      </c>
      <c r="K6" s="1114">
        <f>Q17+P19+P21</f>
        <v>6</v>
      </c>
      <c r="L6" s="1115">
        <f>RANK(I6,$I$6:I9,0)</f>
        <v>1</v>
      </c>
      <c r="M6" s="313">
        <v>5</v>
      </c>
      <c r="N6" s="313"/>
      <c r="O6" s="134"/>
      <c r="P6" s="134"/>
      <c r="Q6" s="134"/>
      <c r="S6" s="1316"/>
      <c r="T6" s="1316"/>
      <c r="U6" s="1316"/>
      <c r="V6" s="1316"/>
      <c r="W6" s="1316"/>
      <c r="X6" s="1316"/>
      <c r="Y6" s="1316"/>
      <c r="Z6" s="1316"/>
      <c r="AA6" s="1316"/>
      <c r="AB6" s="1316"/>
      <c r="AC6" s="1316"/>
      <c r="AD6" s="1316"/>
      <c r="AE6" s="1316"/>
      <c r="AF6" s="1316"/>
      <c r="AG6" s="1316"/>
    </row>
    <row r="7" spans="1:33">
      <c r="A7" s="768">
        <v>2</v>
      </c>
      <c r="B7" s="1116" t="s">
        <v>409</v>
      </c>
      <c r="C7" s="1117">
        <v>0</v>
      </c>
      <c r="D7" s="1117">
        <v>0</v>
      </c>
      <c r="E7" s="1117">
        <v>3</v>
      </c>
      <c r="F7" s="1333">
        <v>0</v>
      </c>
      <c r="G7" s="1333">
        <v>0</v>
      </c>
      <c r="H7" s="1333">
        <v>3</v>
      </c>
      <c r="I7" s="1114">
        <f>SUM(C7:H7)</f>
        <v>6</v>
      </c>
      <c r="J7" s="1114">
        <f>Q17+Q20+P22</f>
        <v>12</v>
      </c>
      <c r="K7" s="1117">
        <f>P17+P20+P22</f>
        <v>22</v>
      </c>
      <c r="L7" s="1118">
        <f>RANK(I7,$I$6:I9,0)</f>
        <v>4</v>
      </c>
      <c r="M7" s="313"/>
      <c r="N7" s="313"/>
      <c r="O7" s="134"/>
      <c r="P7" s="134"/>
      <c r="Q7" s="134"/>
      <c r="S7" s="1316"/>
      <c r="T7" s="1316"/>
      <c r="U7" s="1316"/>
      <c r="V7" s="1316"/>
      <c r="W7" s="1316"/>
      <c r="X7" s="1316"/>
      <c r="Y7" s="1316"/>
      <c r="Z7" s="1316"/>
      <c r="AA7" s="1316"/>
      <c r="AB7" s="1316"/>
      <c r="AC7" s="1316"/>
      <c r="AD7" s="1316"/>
      <c r="AE7" s="1316"/>
      <c r="AF7" s="1316"/>
      <c r="AG7" s="1316"/>
    </row>
    <row r="8" spans="1:33">
      <c r="A8" s="768">
        <v>3</v>
      </c>
      <c r="B8" s="1116" t="s">
        <v>355</v>
      </c>
      <c r="C8" s="1117">
        <v>3</v>
      </c>
      <c r="D8" s="1117">
        <v>3</v>
      </c>
      <c r="E8" s="1117">
        <v>0</v>
      </c>
      <c r="F8" s="1333">
        <v>3</v>
      </c>
      <c r="G8" s="1333">
        <v>0</v>
      </c>
      <c r="H8" s="1333">
        <v>0</v>
      </c>
      <c r="I8" s="1114">
        <f>SUM(C8:H8)</f>
        <v>9</v>
      </c>
      <c r="J8" s="1114">
        <f>P18+P19+Q22</f>
        <v>8</v>
      </c>
      <c r="K8" s="1117">
        <f>Q18+Q19+P22</f>
        <v>12</v>
      </c>
      <c r="L8" s="1118">
        <v>3</v>
      </c>
      <c r="M8" s="313">
        <v>-4</v>
      </c>
      <c r="N8" s="313"/>
      <c r="O8" s="134"/>
      <c r="P8" s="134"/>
      <c r="Q8" s="134"/>
      <c r="S8" s="1316"/>
      <c r="T8" s="1316"/>
      <c r="U8" s="1316"/>
      <c r="V8" s="1316"/>
      <c r="W8" s="1316"/>
      <c r="X8" s="1316"/>
      <c r="Y8" s="1316"/>
      <c r="Z8" s="1316"/>
      <c r="AA8" s="1316"/>
      <c r="AB8" s="1316"/>
      <c r="AC8" s="1316"/>
      <c r="AD8" s="1316"/>
      <c r="AE8" s="1316"/>
      <c r="AF8" s="1316"/>
      <c r="AG8" s="1316"/>
    </row>
    <row r="9" spans="1:33" ht="16.5" thickBot="1">
      <c r="A9" s="982">
        <v>4</v>
      </c>
      <c r="B9" s="1039" t="s">
        <v>410</v>
      </c>
      <c r="C9" s="1119">
        <v>0</v>
      </c>
      <c r="D9" s="1119">
        <v>0</v>
      </c>
      <c r="E9" s="1119">
        <v>3</v>
      </c>
      <c r="F9" s="1334">
        <v>3</v>
      </c>
      <c r="G9" s="1334">
        <v>0</v>
      </c>
      <c r="H9" s="1334">
        <v>3</v>
      </c>
      <c r="I9" s="1114">
        <f>SUM(C9:H9)</f>
        <v>9</v>
      </c>
      <c r="J9" s="1119">
        <f>Q18+P20+P21</f>
        <v>10</v>
      </c>
      <c r="K9" s="1119">
        <f>P18+Q20+Q21</f>
        <v>7</v>
      </c>
      <c r="L9" s="1120">
        <v>2</v>
      </c>
      <c r="M9" s="313">
        <v>3</v>
      </c>
      <c r="N9" s="313"/>
      <c r="O9" s="134"/>
      <c r="P9" s="134"/>
      <c r="Q9" s="134"/>
      <c r="S9" s="1316"/>
      <c r="T9" s="1316"/>
      <c r="U9" s="1316"/>
      <c r="V9" s="1316"/>
      <c r="W9" s="1316"/>
      <c r="X9" s="1316"/>
      <c r="Y9" s="1316"/>
      <c r="Z9" s="1316"/>
      <c r="AA9" s="1316"/>
      <c r="AB9" s="1316"/>
      <c r="AC9" s="1316"/>
      <c r="AD9" s="1316"/>
      <c r="AE9" s="1316"/>
      <c r="AF9" s="1316"/>
      <c r="AG9" s="1316"/>
    </row>
    <row r="10" spans="1:33">
      <c r="A10" s="7"/>
      <c r="B10" s="314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3"/>
      <c r="N10" s="313"/>
      <c r="O10" s="134"/>
      <c r="P10" s="134"/>
      <c r="Q10" s="134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</row>
    <row r="11" spans="1:33" ht="16.5" thickBot="1">
      <c r="A11" s="7"/>
      <c r="B11" s="314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3"/>
      <c r="N11" s="313"/>
      <c r="O11" s="134"/>
      <c r="P11" s="134"/>
      <c r="Q11" s="134"/>
    </row>
    <row r="12" spans="1:33">
      <c r="A12" s="7"/>
      <c r="B12" s="74" t="s">
        <v>31</v>
      </c>
      <c r="C12" s="75"/>
      <c r="D12" s="76">
        <v>0.41666666666666669</v>
      </c>
      <c r="E12" s="80" t="s">
        <v>33</v>
      </c>
      <c r="F12" s="80"/>
      <c r="G12" s="80"/>
      <c r="H12" s="80"/>
      <c r="I12" s="75"/>
      <c r="J12" s="81"/>
      <c r="K12" s="315"/>
      <c r="L12" s="315"/>
      <c r="M12" s="313"/>
      <c r="N12" s="313"/>
      <c r="O12" s="134"/>
      <c r="P12" s="134"/>
      <c r="Q12" s="134"/>
    </row>
    <row r="13" spans="1:33" ht="16.5" thickBot="1">
      <c r="A13" s="7"/>
      <c r="B13" s="77" t="s">
        <v>32</v>
      </c>
      <c r="C13" s="78"/>
      <c r="D13" s="79">
        <v>1.0416666666666666E-2</v>
      </c>
      <c r="E13" s="82" t="s">
        <v>34</v>
      </c>
      <c r="F13" s="82"/>
      <c r="G13" s="82"/>
      <c r="H13" s="82"/>
      <c r="I13" s="78" t="s">
        <v>36</v>
      </c>
      <c r="J13" s="83" t="s">
        <v>143</v>
      </c>
      <c r="K13" s="315"/>
      <c r="L13" s="315"/>
      <c r="M13" s="313"/>
      <c r="N13" s="313"/>
      <c r="O13" s="134"/>
      <c r="P13" s="134"/>
      <c r="Q13" s="134"/>
    </row>
    <row r="14" spans="1:33">
      <c r="A14" s="7"/>
      <c r="B14" s="314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3"/>
      <c r="N14" s="313"/>
      <c r="O14" s="134"/>
      <c r="P14" s="134"/>
      <c r="Q14" s="134"/>
    </row>
    <row r="15" spans="1:33" ht="16.5" thickBot="1">
      <c r="A15" s="6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34"/>
      <c r="P15" s="134"/>
      <c r="Q15" s="134"/>
    </row>
    <row r="16" spans="1:33" ht="16.5" thickBot="1">
      <c r="A16" s="68" t="s">
        <v>2</v>
      </c>
      <c r="B16" s="1057" t="s">
        <v>1</v>
      </c>
      <c r="C16" s="1406" t="s">
        <v>21</v>
      </c>
      <c r="D16" s="1407"/>
      <c r="E16" s="1407"/>
      <c r="F16" s="1407"/>
      <c r="G16" s="1407"/>
      <c r="H16" s="1407"/>
      <c r="I16" s="1408"/>
      <c r="J16" s="1406" t="s">
        <v>22</v>
      </c>
      <c r="K16" s="1407"/>
      <c r="L16" s="1407"/>
      <c r="M16" s="1408"/>
      <c r="N16" s="1121" t="s">
        <v>23</v>
      </c>
      <c r="O16" s="1121" t="s">
        <v>24</v>
      </c>
      <c r="P16" s="1434" t="s">
        <v>25</v>
      </c>
      <c r="Q16" s="1435"/>
    </row>
    <row r="17" spans="1:17">
      <c r="A17" s="514">
        <v>701</v>
      </c>
      <c r="B17" s="1122" t="s">
        <v>28</v>
      </c>
      <c r="C17" s="1556" t="str">
        <f>B6</f>
        <v>Atletico Madrid</v>
      </c>
      <c r="D17" s="1556"/>
      <c r="E17" s="1556"/>
      <c r="F17" s="1557"/>
      <c r="G17" s="1557"/>
      <c r="H17" s="1557"/>
      <c r="I17" s="1556"/>
      <c r="J17" s="1556" t="str">
        <f>B7</f>
        <v xml:space="preserve">Real Madrid </v>
      </c>
      <c r="K17" s="1556"/>
      <c r="L17" s="1556"/>
      <c r="M17" s="1556"/>
      <c r="N17" s="1123">
        <f>D12</f>
        <v>0.41666666666666669</v>
      </c>
      <c r="O17" s="1124" t="s">
        <v>38</v>
      </c>
      <c r="P17" s="1124">
        <v>8</v>
      </c>
      <c r="Q17" s="1125">
        <v>1</v>
      </c>
    </row>
    <row r="18" spans="1:17">
      <c r="A18" s="768">
        <f>A17+1</f>
        <v>702</v>
      </c>
      <c r="B18" s="516" t="s">
        <v>29</v>
      </c>
      <c r="C18" s="1554" t="str">
        <f>B8</f>
        <v xml:space="preserve">Bayern Munchen </v>
      </c>
      <c r="D18" s="1554"/>
      <c r="E18" s="1554"/>
      <c r="F18" s="1555"/>
      <c r="G18" s="1555"/>
      <c r="H18" s="1555"/>
      <c r="I18" s="1554"/>
      <c r="J18" s="1554" t="str">
        <f>B9</f>
        <v>Manchester City</v>
      </c>
      <c r="K18" s="1554"/>
      <c r="L18" s="1554"/>
      <c r="M18" s="1554"/>
      <c r="N18" s="984">
        <f>D12</f>
        <v>0.41666666666666669</v>
      </c>
      <c r="O18" s="996" t="s">
        <v>39</v>
      </c>
      <c r="P18" s="996">
        <v>3</v>
      </c>
      <c r="Q18" s="1126">
        <v>2</v>
      </c>
    </row>
    <row r="19" spans="1:17">
      <c r="A19" s="768">
        <f t="shared" ref="A19:A21" si="0">A18+1</f>
        <v>703</v>
      </c>
      <c r="B19" s="516" t="s">
        <v>75</v>
      </c>
      <c r="C19" s="1554" t="str">
        <f>B8</f>
        <v xml:space="preserve">Bayern Munchen </v>
      </c>
      <c r="D19" s="1554"/>
      <c r="E19" s="1554"/>
      <c r="F19" s="1555"/>
      <c r="G19" s="1555"/>
      <c r="H19" s="1555"/>
      <c r="I19" s="1554"/>
      <c r="J19" s="1554" t="str">
        <f>B6</f>
        <v>Atletico Madrid</v>
      </c>
      <c r="K19" s="1554"/>
      <c r="L19" s="1554"/>
      <c r="M19" s="1554"/>
      <c r="N19" s="984">
        <f>N17+D13</f>
        <v>0.42708333333333337</v>
      </c>
      <c r="O19" s="996" t="s">
        <v>38</v>
      </c>
      <c r="P19" s="996">
        <v>1</v>
      </c>
      <c r="Q19" s="1126">
        <v>0</v>
      </c>
    </row>
    <row r="20" spans="1:17">
      <c r="A20" s="768">
        <f t="shared" si="0"/>
        <v>704</v>
      </c>
      <c r="B20" s="516" t="s">
        <v>76</v>
      </c>
      <c r="C20" s="1554" t="str">
        <f>B9</f>
        <v>Manchester City</v>
      </c>
      <c r="D20" s="1554"/>
      <c r="E20" s="1554"/>
      <c r="F20" s="1555"/>
      <c r="G20" s="1555"/>
      <c r="H20" s="1555"/>
      <c r="I20" s="1554"/>
      <c r="J20" s="1554" t="str">
        <f>B7</f>
        <v xml:space="preserve">Real Madrid </v>
      </c>
      <c r="K20" s="1554"/>
      <c r="L20" s="1554"/>
      <c r="M20" s="1554"/>
      <c r="N20" s="984">
        <f>N18+D13</f>
        <v>0.42708333333333337</v>
      </c>
      <c r="O20" s="996" t="s">
        <v>39</v>
      </c>
      <c r="P20" s="996">
        <v>4</v>
      </c>
      <c r="Q20" s="1126">
        <v>1</v>
      </c>
    </row>
    <row r="21" spans="1:17">
      <c r="A21" s="768">
        <f t="shared" si="0"/>
        <v>705</v>
      </c>
      <c r="B21" s="516" t="s">
        <v>77</v>
      </c>
      <c r="C21" s="1554" t="str">
        <f>B9</f>
        <v>Manchester City</v>
      </c>
      <c r="D21" s="1554"/>
      <c r="E21" s="1554"/>
      <c r="F21" s="1555"/>
      <c r="G21" s="1555"/>
      <c r="H21" s="1555"/>
      <c r="I21" s="1554"/>
      <c r="J21" s="1554" t="str">
        <f>B6</f>
        <v>Atletico Madrid</v>
      </c>
      <c r="K21" s="1554"/>
      <c r="L21" s="1554"/>
      <c r="M21" s="1554"/>
      <c r="N21" s="984">
        <f>N20+D13</f>
        <v>0.43750000000000006</v>
      </c>
      <c r="O21" s="996" t="s">
        <v>38</v>
      </c>
      <c r="P21" s="996">
        <v>4</v>
      </c>
      <c r="Q21" s="1126">
        <v>3</v>
      </c>
    </row>
    <row r="22" spans="1:17">
      <c r="A22" s="768">
        <f t="shared" ref="A22:A28" si="1">A21+1</f>
        <v>706</v>
      </c>
      <c r="B22" s="516" t="s">
        <v>30</v>
      </c>
      <c r="C22" s="1554" t="str">
        <f>B7</f>
        <v xml:space="preserve">Real Madrid </v>
      </c>
      <c r="D22" s="1554"/>
      <c r="E22" s="1554"/>
      <c r="F22" s="1555"/>
      <c r="G22" s="1555"/>
      <c r="H22" s="1555"/>
      <c r="I22" s="1554"/>
      <c r="J22" s="1554" t="str">
        <f>B8</f>
        <v xml:space="preserve">Bayern Munchen </v>
      </c>
      <c r="K22" s="1554"/>
      <c r="L22" s="1554"/>
      <c r="M22" s="1554"/>
      <c r="N22" s="984">
        <f>N20+D13</f>
        <v>0.43750000000000006</v>
      </c>
      <c r="O22" s="996" t="s">
        <v>39</v>
      </c>
      <c r="P22" s="996">
        <v>10</v>
      </c>
      <c r="Q22" s="1126">
        <v>4</v>
      </c>
    </row>
    <row r="23" spans="1:17">
      <c r="A23" s="768">
        <f t="shared" si="1"/>
        <v>707</v>
      </c>
      <c r="B23" s="516" t="s">
        <v>9</v>
      </c>
      <c r="C23" s="1554" t="str">
        <f>B7</f>
        <v xml:space="preserve">Real Madrid </v>
      </c>
      <c r="D23" s="1554"/>
      <c r="E23" s="1554"/>
      <c r="F23" s="1555"/>
      <c r="G23" s="1555"/>
      <c r="H23" s="1555"/>
      <c r="I23" s="1554"/>
      <c r="J23" s="1554" t="str">
        <f>B6</f>
        <v>Atletico Madrid</v>
      </c>
      <c r="K23" s="1554"/>
      <c r="L23" s="1554"/>
      <c r="M23" s="1554"/>
      <c r="N23" s="984">
        <f>N21+D13</f>
        <v>0.44791666666666674</v>
      </c>
      <c r="O23" s="996" t="s">
        <v>38</v>
      </c>
      <c r="P23" s="996">
        <v>1</v>
      </c>
      <c r="Q23" s="1126">
        <v>3</v>
      </c>
    </row>
    <row r="24" spans="1:17">
      <c r="A24" s="768">
        <f t="shared" si="1"/>
        <v>708</v>
      </c>
      <c r="B24" s="516" t="s">
        <v>10</v>
      </c>
      <c r="C24" s="1554" t="str">
        <f>B9</f>
        <v>Manchester City</v>
      </c>
      <c r="D24" s="1554"/>
      <c r="E24" s="1554"/>
      <c r="F24" s="1555"/>
      <c r="G24" s="1555"/>
      <c r="H24" s="1555"/>
      <c r="I24" s="1554"/>
      <c r="J24" s="1554" t="str">
        <f>B8</f>
        <v xml:space="preserve">Bayern Munchen </v>
      </c>
      <c r="K24" s="1554"/>
      <c r="L24" s="1554"/>
      <c r="M24" s="1554"/>
      <c r="N24" s="984">
        <f>N22+D13</f>
        <v>0.44791666666666674</v>
      </c>
      <c r="O24" s="996" t="s">
        <v>39</v>
      </c>
      <c r="P24" s="996">
        <v>3</v>
      </c>
      <c r="Q24" s="1126">
        <v>4</v>
      </c>
    </row>
    <row r="25" spans="1:17">
      <c r="A25" s="768">
        <f t="shared" si="1"/>
        <v>709</v>
      </c>
      <c r="B25" s="516" t="s">
        <v>15</v>
      </c>
      <c r="C25" s="1554" t="str">
        <f>B6</f>
        <v>Atletico Madrid</v>
      </c>
      <c r="D25" s="1554"/>
      <c r="E25" s="1554"/>
      <c r="F25" s="1555"/>
      <c r="G25" s="1555"/>
      <c r="H25" s="1555"/>
      <c r="I25" s="1554"/>
      <c r="J25" s="1554" t="str">
        <f>B8</f>
        <v xml:space="preserve">Bayern Munchen </v>
      </c>
      <c r="K25" s="1554"/>
      <c r="L25" s="1554"/>
      <c r="M25" s="1554"/>
      <c r="N25" s="984">
        <f>N23+D13</f>
        <v>0.45833333333333343</v>
      </c>
      <c r="O25" s="996" t="s">
        <v>38</v>
      </c>
      <c r="P25" s="996">
        <v>6</v>
      </c>
      <c r="Q25" s="1126">
        <v>2</v>
      </c>
    </row>
    <row r="26" spans="1:17">
      <c r="A26" s="768">
        <f t="shared" si="1"/>
        <v>710</v>
      </c>
      <c r="B26" s="516" t="s">
        <v>14</v>
      </c>
      <c r="C26" s="1554" t="str">
        <f>B7</f>
        <v xml:space="preserve">Real Madrid </v>
      </c>
      <c r="D26" s="1554"/>
      <c r="E26" s="1554"/>
      <c r="F26" s="1555"/>
      <c r="G26" s="1555"/>
      <c r="H26" s="1555"/>
      <c r="I26" s="1554"/>
      <c r="J26" s="1554" t="str">
        <f>B9</f>
        <v>Manchester City</v>
      </c>
      <c r="K26" s="1554"/>
      <c r="L26" s="1554"/>
      <c r="M26" s="1554"/>
      <c r="N26" s="984">
        <f>N24+D13</f>
        <v>0.45833333333333343</v>
      </c>
      <c r="O26" s="996" t="s">
        <v>39</v>
      </c>
      <c r="P26" s="996">
        <v>1</v>
      </c>
      <c r="Q26" s="1126">
        <v>2</v>
      </c>
    </row>
    <row r="27" spans="1:17">
      <c r="A27" s="768">
        <f t="shared" si="1"/>
        <v>711</v>
      </c>
      <c r="B27" s="516" t="s">
        <v>12</v>
      </c>
      <c r="C27" s="1554" t="str">
        <f>B6</f>
        <v>Atletico Madrid</v>
      </c>
      <c r="D27" s="1554"/>
      <c r="E27" s="1554"/>
      <c r="F27" s="1555"/>
      <c r="G27" s="1555"/>
      <c r="H27" s="1555"/>
      <c r="I27" s="1554"/>
      <c r="J27" s="1554" t="str">
        <f>B9</f>
        <v>Manchester City</v>
      </c>
      <c r="K27" s="1554"/>
      <c r="L27" s="1554"/>
      <c r="M27" s="1554"/>
      <c r="N27" s="984">
        <f>N25+D13</f>
        <v>0.46875000000000011</v>
      </c>
      <c r="O27" s="996" t="s">
        <v>38</v>
      </c>
      <c r="P27" s="996">
        <v>0</v>
      </c>
      <c r="Q27" s="1126">
        <v>1</v>
      </c>
    </row>
    <row r="28" spans="1:17" ht="16.5" thickBot="1">
      <c r="A28" s="982">
        <f t="shared" si="1"/>
        <v>712</v>
      </c>
      <c r="B28" s="518" t="s">
        <v>17</v>
      </c>
      <c r="C28" s="1558" t="str">
        <f>B8</f>
        <v xml:space="preserve">Bayern Munchen </v>
      </c>
      <c r="D28" s="1558"/>
      <c r="E28" s="1558"/>
      <c r="F28" s="1559"/>
      <c r="G28" s="1559"/>
      <c r="H28" s="1559"/>
      <c r="I28" s="1558"/>
      <c r="J28" s="1558" t="str">
        <f>B7</f>
        <v xml:space="preserve">Real Madrid </v>
      </c>
      <c r="K28" s="1558"/>
      <c r="L28" s="1558"/>
      <c r="M28" s="1558"/>
      <c r="N28" s="1127">
        <f>N26+D13</f>
        <v>0.46875000000000011</v>
      </c>
      <c r="O28" s="1128" t="s">
        <v>39</v>
      </c>
      <c r="P28" s="1128">
        <v>1</v>
      </c>
      <c r="Q28" s="1129">
        <v>6</v>
      </c>
    </row>
    <row r="29" spans="1:17" ht="16.5" thickBot="1">
      <c r="A29" s="7"/>
      <c r="B29" s="7"/>
      <c r="C29" s="1130"/>
      <c r="D29" s="1130"/>
      <c r="E29" s="1130"/>
      <c r="F29" s="1130"/>
      <c r="G29" s="1130"/>
      <c r="H29" s="1130"/>
      <c r="I29" s="1130"/>
      <c r="J29" s="1130"/>
      <c r="K29" s="1130"/>
      <c r="L29" s="1130"/>
      <c r="M29" s="1130"/>
      <c r="N29" s="1131"/>
      <c r="O29" s="1132"/>
      <c r="P29" s="1132"/>
      <c r="Q29" s="1133"/>
    </row>
    <row r="30" spans="1:17" ht="16.5" thickBot="1">
      <c r="A30" s="33" t="s">
        <v>19</v>
      </c>
      <c r="B30" s="1048" t="s">
        <v>0</v>
      </c>
      <c r="C30" s="14"/>
      <c r="D30" s="14"/>
      <c r="E30" s="1130"/>
      <c r="F30" s="1130"/>
      <c r="G30" s="1130"/>
      <c r="H30" s="1130"/>
      <c r="I30" s="1130"/>
      <c r="J30" s="1130"/>
      <c r="K30" s="1130"/>
      <c r="L30" s="1130"/>
      <c r="M30" s="1130"/>
      <c r="N30" s="1131"/>
      <c r="O30" s="1132"/>
      <c r="P30" s="1132"/>
      <c r="Q30" s="1133"/>
    </row>
    <row r="31" spans="1:17">
      <c r="A31" s="34">
        <v>1</v>
      </c>
      <c r="B31" s="316" t="str">
        <f>B6</f>
        <v>Atletico Madrid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34"/>
      <c r="P31" s="134"/>
      <c r="Q31" s="134"/>
    </row>
    <row r="32" spans="1:17">
      <c r="A32" s="35">
        <v>2</v>
      </c>
      <c r="B32" s="317" t="str">
        <f>B9</f>
        <v>Manchester City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34"/>
      <c r="P32" s="134"/>
      <c r="Q32" s="134"/>
    </row>
    <row r="33" spans="1:17">
      <c r="A33" s="35">
        <v>3</v>
      </c>
      <c r="B33" s="318" t="str">
        <f>B8</f>
        <v xml:space="preserve">Bayern Munchen 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34"/>
      <c r="P33" s="134"/>
      <c r="Q33" s="134"/>
    </row>
    <row r="34" spans="1:17" ht="16.5" thickBot="1">
      <c r="A34" s="36">
        <v>4</v>
      </c>
      <c r="B34" s="319" t="str">
        <f>B7</f>
        <v xml:space="preserve">Real Madrid 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34"/>
      <c r="P34" s="134"/>
      <c r="Q34" s="134"/>
    </row>
    <row r="35" spans="1:17">
      <c r="A35" s="7"/>
      <c r="B35" s="113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34"/>
      <c r="P35" s="134"/>
      <c r="Q35" s="134"/>
    </row>
    <row r="36" spans="1:17" ht="16.5" thickBot="1">
      <c r="A36" s="130"/>
      <c r="B36" s="439" t="s">
        <v>0</v>
      </c>
      <c r="C36" s="440"/>
      <c r="D36" s="440"/>
      <c r="E36" s="440"/>
      <c r="F36" s="440"/>
      <c r="G36" s="440"/>
      <c r="H36" s="440"/>
      <c r="I36" s="440"/>
      <c r="J36" s="440"/>
      <c r="K36" s="440"/>
      <c r="L36" s="440"/>
      <c r="M36" s="440"/>
      <c r="N36" s="440"/>
      <c r="O36" s="131"/>
      <c r="P36" s="131"/>
      <c r="Q36" s="131"/>
    </row>
    <row r="37" spans="1:17" ht="16.5" thickBot="1">
      <c r="A37" s="130"/>
      <c r="B37" s="132"/>
      <c r="C37" s="207">
        <v>1</v>
      </c>
      <c r="D37" s="1258">
        <v>2</v>
      </c>
      <c r="E37" s="268">
        <v>3</v>
      </c>
      <c r="F37" s="268">
        <v>4</v>
      </c>
      <c r="G37" s="268">
        <v>5</v>
      </c>
      <c r="H37" s="268">
        <v>6</v>
      </c>
      <c r="I37" s="1258" t="s">
        <v>3</v>
      </c>
      <c r="J37" s="1258" t="s">
        <v>4</v>
      </c>
      <c r="K37" s="1258" t="s">
        <v>5</v>
      </c>
      <c r="L37" s="209" t="s">
        <v>6</v>
      </c>
      <c r="M37" s="635"/>
      <c r="N37" s="438"/>
      <c r="O37" s="131"/>
      <c r="P37" s="131"/>
      <c r="Q37" s="131"/>
    </row>
    <row r="38" spans="1:17">
      <c r="A38" s="525">
        <v>1</v>
      </c>
      <c r="B38" s="1300" t="s">
        <v>356</v>
      </c>
      <c r="C38" s="1301">
        <v>1</v>
      </c>
      <c r="D38" s="1301">
        <v>1</v>
      </c>
      <c r="E38" s="1301">
        <v>3</v>
      </c>
      <c r="F38" s="1301">
        <v>3</v>
      </c>
      <c r="G38" s="1301">
        <v>3</v>
      </c>
      <c r="H38" s="1301">
        <v>0</v>
      </c>
      <c r="I38" s="1301">
        <f>SUM(C38:H38)</f>
        <v>11</v>
      </c>
      <c r="J38" s="1301">
        <f>P48+Q52+Q50</f>
        <v>7</v>
      </c>
      <c r="K38" s="1301">
        <f>Q48+P50+P52</f>
        <v>4</v>
      </c>
      <c r="L38" s="1302">
        <f>RANK(I38,$I$38:I41,0)</f>
        <v>2</v>
      </c>
      <c r="M38" s="445"/>
      <c r="N38" s="445"/>
      <c r="O38" s="131"/>
      <c r="P38" s="131"/>
      <c r="Q38" s="131"/>
    </row>
    <row r="39" spans="1:17">
      <c r="A39" s="564">
        <v>2</v>
      </c>
      <c r="B39" s="1303" t="s">
        <v>411</v>
      </c>
      <c r="C39" s="1304">
        <v>1</v>
      </c>
      <c r="D39" s="1304">
        <v>1</v>
      </c>
      <c r="E39" s="1304">
        <v>0</v>
      </c>
      <c r="F39" s="1335">
        <v>0</v>
      </c>
      <c r="G39" s="1335">
        <v>0</v>
      </c>
      <c r="H39" s="1335">
        <v>0</v>
      </c>
      <c r="I39" s="1304">
        <f>SUM(C39:H39)</f>
        <v>2</v>
      </c>
      <c r="J39" s="1301">
        <f>Q48+Q51+P53</f>
        <v>4</v>
      </c>
      <c r="K39" s="1304">
        <f>P48+P51+P53</f>
        <v>4</v>
      </c>
      <c r="L39" s="1305">
        <f>RANK(I39,$I$39:I41,0)</f>
        <v>3</v>
      </c>
      <c r="M39" s="445">
        <v>0</v>
      </c>
      <c r="N39" s="445"/>
      <c r="O39" s="131"/>
      <c r="P39" s="131"/>
      <c r="Q39" s="131"/>
    </row>
    <row r="40" spans="1:17">
      <c r="A40" s="564">
        <v>3</v>
      </c>
      <c r="B40" s="1303" t="s">
        <v>412</v>
      </c>
      <c r="C40" s="1304">
        <v>3</v>
      </c>
      <c r="D40" s="1304">
        <v>1</v>
      </c>
      <c r="E40" s="1304">
        <v>3</v>
      </c>
      <c r="F40" s="1335">
        <v>3</v>
      </c>
      <c r="G40" s="1335">
        <v>0</v>
      </c>
      <c r="H40" s="1335">
        <v>3</v>
      </c>
      <c r="I40" s="1304">
        <f>SUM(C40:H40)</f>
        <v>13</v>
      </c>
      <c r="J40" s="1301">
        <f>P49+P50+Q53</f>
        <v>12</v>
      </c>
      <c r="K40" s="1304">
        <f>Q49+Q50+P53</f>
        <v>3</v>
      </c>
      <c r="L40" s="1305">
        <f>RANK(I40,$I$38:I41,0)</f>
        <v>1</v>
      </c>
      <c r="M40" s="445"/>
      <c r="N40" s="445"/>
      <c r="O40" s="131"/>
      <c r="P40" s="131"/>
      <c r="Q40" s="131"/>
    </row>
    <row r="41" spans="1:17" ht="16.5" thickBot="1">
      <c r="A41" s="565">
        <v>4</v>
      </c>
      <c r="B41" s="1306" t="s">
        <v>413</v>
      </c>
      <c r="C41" s="1307">
        <v>0</v>
      </c>
      <c r="D41" s="1307">
        <v>1</v>
      </c>
      <c r="E41" s="1307">
        <v>0</v>
      </c>
      <c r="F41" s="1336">
        <v>0</v>
      </c>
      <c r="G41" s="1336">
        <v>3</v>
      </c>
      <c r="H41" s="1336">
        <v>3</v>
      </c>
      <c r="I41" s="1307">
        <f>SUM(C41:H41)</f>
        <v>7</v>
      </c>
      <c r="J41" s="1307">
        <f>Q49+P51+P52</f>
        <v>1</v>
      </c>
      <c r="K41" s="1307">
        <f>P49+Q51+Q52</f>
        <v>11</v>
      </c>
      <c r="L41" s="1308">
        <v>4</v>
      </c>
      <c r="M41" s="445">
        <v>-10</v>
      </c>
      <c r="N41" s="445"/>
      <c r="O41" s="131"/>
      <c r="P41" s="131"/>
      <c r="Q41" s="131"/>
    </row>
    <row r="42" spans="1:17" ht="16.5" thickBot="1">
      <c r="A42" s="1219"/>
      <c r="B42" s="446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5"/>
      <c r="N42" s="445"/>
      <c r="O42" s="131"/>
      <c r="P42" s="131"/>
      <c r="Q42" s="131"/>
    </row>
    <row r="43" spans="1:17">
      <c r="A43" s="1219"/>
      <c r="B43" s="194" t="s">
        <v>31</v>
      </c>
      <c r="C43" s="195"/>
      <c r="D43" s="196">
        <v>0.41666666666666669</v>
      </c>
      <c r="E43" s="197" t="s">
        <v>33</v>
      </c>
      <c r="F43" s="197"/>
      <c r="G43" s="197"/>
      <c r="H43" s="197"/>
      <c r="I43" s="195"/>
      <c r="J43" s="198"/>
      <c r="K43" s="447"/>
      <c r="L43" s="447"/>
      <c r="M43" s="445"/>
      <c r="N43" s="445"/>
      <c r="O43" s="131"/>
      <c r="P43" s="131"/>
      <c r="Q43" s="131"/>
    </row>
    <row r="44" spans="1:17" ht="16.5" thickBot="1">
      <c r="A44" s="1219"/>
      <c r="B44" s="199" t="s">
        <v>32</v>
      </c>
      <c r="C44" s="200"/>
      <c r="D44" s="201">
        <v>1.0416666666666666E-2</v>
      </c>
      <c r="E44" s="202" t="s">
        <v>34</v>
      </c>
      <c r="F44" s="202"/>
      <c r="G44" s="202"/>
      <c r="H44" s="202"/>
      <c r="I44" s="200" t="s">
        <v>36</v>
      </c>
      <c r="J44" s="203" t="s">
        <v>143</v>
      </c>
      <c r="K44" s="447"/>
      <c r="L44" s="447"/>
      <c r="M44" s="445"/>
      <c r="N44" s="445"/>
      <c r="O44" s="131"/>
      <c r="P44" s="131"/>
      <c r="Q44" s="131"/>
    </row>
    <row r="45" spans="1:17">
      <c r="A45" s="1219"/>
      <c r="B45" s="446"/>
      <c r="C45" s="447"/>
      <c r="D45" s="447"/>
      <c r="E45" s="447"/>
      <c r="F45" s="447"/>
      <c r="G45" s="447"/>
      <c r="H45" s="447"/>
      <c r="I45" s="447"/>
      <c r="J45" s="447"/>
      <c r="K45" s="447"/>
      <c r="L45" s="447"/>
      <c r="M45" s="445"/>
      <c r="N45" s="445"/>
      <c r="O45" s="131"/>
      <c r="P45" s="131"/>
      <c r="Q45" s="131"/>
    </row>
    <row r="46" spans="1:17" ht="16.5" thickBot="1">
      <c r="A46" s="130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1"/>
      <c r="P46" s="131"/>
      <c r="Q46" s="131"/>
    </row>
    <row r="47" spans="1:17" ht="16.5" thickBot="1">
      <c r="A47" s="441" t="s">
        <v>2</v>
      </c>
      <c r="B47" s="442" t="s">
        <v>1</v>
      </c>
      <c r="C47" s="1378" t="s">
        <v>21</v>
      </c>
      <c r="D47" s="1379"/>
      <c r="E47" s="1379"/>
      <c r="F47" s="1379"/>
      <c r="G47" s="1379"/>
      <c r="H47" s="1379"/>
      <c r="I47" s="1380"/>
      <c r="J47" s="1378" t="s">
        <v>22</v>
      </c>
      <c r="K47" s="1379"/>
      <c r="L47" s="1379"/>
      <c r="M47" s="1380"/>
      <c r="N47" s="1145" t="s">
        <v>23</v>
      </c>
      <c r="O47" s="1145" t="s">
        <v>24</v>
      </c>
      <c r="P47" s="1561" t="s">
        <v>25</v>
      </c>
      <c r="Q47" s="1562"/>
    </row>
    <row r="48" spans="1:17">
      <c r="A48" s="1321">
        <v>713</v>
      </c>
      <c r="B48" s="1322" t="s">
        <v>28</v>
      </c>
      <c r="C48" s="1563" t="str">
        <f>B38</f>
        <v>Paris Saint Germain</v>
      </c>
      <c r="D48" s="1563"/>
      <c r="E48" s="1563"/>
      <c r="F48" s="1563"/>
      <c r="G48" s="1563"/>
      <c r="H48" s="1563"/>
      <c r="I48" s="1563"/>
      <c r="J48" s="1563" t="str">
        <f>B39</f>
        <v>Barcelona</v>
      </c>
      <c r="K48" s="1563"/>
      <c r="L48" s="1563"/>
      <c r="M48" s="1563"/>
      <c r="N48" s="1323">
        <f>D43</f>
        <v>0.41666666666666669</v>
      </c>
      <c r="O48" s="1324" t="s">
        <v>357</v>
      </c>
      <c r="P48" s="1324">
        <v>2</v>
      </c>
      <c r="Q48" s="1325">
        <v>2</v>
      </c>
    </row>
    <row r="49" spans="1:17">
      <c r="A49" s="1326">
        <f>A48+1</f>
        <v>714</v>
      </c>
      <c r="B49" s="1318" t="s">
        <v>29</v>
      </c>
      <c r="C49" s="1560" t="str">
        <f>B40</f>
        <v>Ajax</v>
      </c>
      <c r="D49" s="1560"/>
      <c r="E49" s="1560"/>
      <c r="F49" s="1560"/>
      <c r="G49" s="1560"/>
      <c r="H49" s="1560"/>
      <c r="I49" s="1560"/>
      <c r="J49" s="1560" t="str">
        <f>B41</f>
        <v>PSV</v>
      </c>
      <c r="K49" s="1560"/>
      <c r="L49" s="1560"/>
      <c r="M49" s="1560"/>
      <c r="N49" s="1319">
        <f>D43</f>
        <v>0.41666666666666669</v>
      </c>
      <c r="O49" s="1320" t="s">
        <v>358</v>
      </c>
      <c r="P49" s="1320">
        <v>7</v>
      </c>
      <c r="Q49" s="1327">
        <v>0</v>
      </c>
    </row>
    <row r="50" spans="1:17">
      <c r="A50" s="1326">
        <f t="shared" ref="A50:A59" si="2">A49+1</f>
        <v>715</v>
      </c>
      <c r="B50" s="1318" t="s">
        <v>75</v>
      </c>
      <c r="C50" s="1560" t="str">
        <f>B40</f>
        <v>Ajax</v>
      </c>
      <c r="D50" s="1560"/>
      <c r="E50" s="1560"/>
      <c r="F50" s="1560"/>
      <c r="G50" s="1560"/>
      <c r="H50" s="1560"/>
      <c r="I50" s="1560"/>
      <c r="J50" s="1560" t="str">
        <f>B38</f>
        <v>Paris Saint Germain</v>
      </c>
      <c r="K50" s="1560"/>
      <c r="L50" s="1560"/>
      <c r="M50" s="1560"/>
      <c r="N50" s="1319">
        <f>N48+D44</f>
        <v>0.42708333333333337</v>
      </c>
      <c r="O50" s="1320" t="s">
        <v>357</v>
      </c>
      <c r="P50" s="1320">
        <v>2</v>
      </c>
      <c r="Q50" s="1327">
        <v>2</v>
      </c>
    </row>
    <row r="51" spans="1:17">
      <c r="A51" s="1326">
        <f t="shared" si="2"/>
        <v>716</v>
      </c>
      <c r="B51" s="1318" t="s">
        <v>76</v>
      </c>
      <c r="C51" s="1560" t="str">
        <f>B41</f>
        <v>PSV</v>
      </c>
      <c r="D51" s="1560"/>
      <c r="E51" s="1560"/>
      <c r="F51" s="1560"/>
      <c r="G51" s="1560"/>
      <c r="H51" s="1560"/>
      <c r="I51" s="1560"/>
      <c r="J51" s="1560" t="str">
        <f>B39</f>
        <v>Barcelona</v>
      </c>
      <c r="K51" s="1560"/>
      <c r="L51" s="1560"/>
      <c r="M51" s="1560"/>
      <c r="N51" s="1319">
        <f>N49+D44</f>
        <v>0.42708333333333337</v>
      </c>
      <c r="O51" s="1320" t="s">
        <v>358</v>
      </c>
      <c r="P51" s="1320">
        <v>1</v>
      </c>
      <c r="Q51" s="1327">
        <v>1</v>
      </c>
    </row>
    <row r="52" spans="1:17">
      <c r="A52" s="1326">
        <f t="shared" si="2"/>
        <v>717</v>
      </c>
      <c r="B52" s="1318" t="s">
        <v>77</v>
      </c>
      <c r="C52" s="1560" t="str">
        <f>B41</f>
        <v>PSV</v>
      </c>
      <c r="D52" s="1560"/>
      <c r="E52" s="1560"/>
      <c r="F52" s="1560"/>
      <c r="G52" s="1560"/>
      <c r="H52" s="1560"/>
      <c r="I52" s="1560"/>
      <c r="J52" s="1560" t="str">
        <f>B38</f>
        <v>Paris Saint Germain</v>
      </c>
      <c r="K52" s="1560"/>
      <c r="L52" s="1560"/>
      <c r="M52" s="1560"/>
      <c r="N52" s="1319">
        <f>N51+D44</f>
        <v>0.43750000000000006</v>
      </c>
      <c r="O52" s="1320" t="s">
        <v>357</v>
      </c>
      <c r="P52" s="1320">
        <v>0</v>
      </c>
      <c r="Q52" s="1327">
        <v>3</v>
      </c>
    </row>
    <row r="53" spans="1:17">
      <c r="A53" s="1326">
        <f t="shared" si="2"/>
        <v>718</v>
      </c>
      <c r="B53" s="1318" t="s">
        <v>30</v>
      </c>
      <c r="C53" s="1560" t="str">
        <f>B39</f>
        <v>Barcelona</v>
      </c>
      <c r="D53" s="1560"/>
      <c r="E53" s="1560"/>
      <c r="F53" s="1560"/>
      <c r="G53" s="1560"/>
      <c r="H53" s="1560"/>
      <c r="I53" s="1560"/>
      <c r="J53" s="1560" t="str">
        <f>B40</f>
        <v>Ajax</v>
      </c>
      <c r="K53" s="1560"/>
      <c r="L53" s="1560"/>
      <c r="M53" s="1560"/>
      <c r="N53" s="1319">
        <f>N51+D44</f>
        <v>0.43750000000000006</v>
      </c>
      <c r="O53" s="1320" t="s">
        <v>358</v>
      </c>
      <c r="P53" s="1320">
        <v>1</v>
      </c>
      <c r="Q53" s="1327">
        <v>3</v>
      </c>
    </row>
    <row r="54" spans="1:17">
      <c r="A54" s="1326">
        <f t="shared" si="2"/>
        <v>719</v>
      </c>
      <c r="B54" s="1318" t="s">
        <v>9</v>
      </c>
      <c r="C54" s="1560" t="str">
        <f>B39</f>
        <v>Barcelona</v>
      </c>
      <c r="D54" s="1560"/>
      <c r="E54" s="1560"/>
      <c r="F54" s="1560"/>
      <c r="G54" s="1560"/>
      <c r="H54" s="1560"/>
      <c r="I54" s="1560"/>
      <c r="J54" s="1560" t="str">
        <f>B38</f>
        <v>Paris Saint Germain</v>
      </c>
      <c r="K54" s="1560"/>
      <c r="L54" s="1560"/>
      <c r="M54" s="1560"/>
      <c r="N54" s="1319">
        <f>N52+D44</f>
        <v>0.44791666666666674</v>
      </c>
      <c r="O54" s="1320" t="s">
        <v>357</v>
      </c>
      <c r="P54" s="1320">
        <v>2</v>
      </c>
      <c r="Q54" s="1327">
        <v>5</v>
      </c>
    </row>
    <row r="55" spans="1:17">
      <c r="A55" s="1326">
        <f t="shared" si="2"/>
        <v>720</v>
      </c>
      <c r="B55" s="1318" t="s">
        <v>10</v>
      </c>
      <c r="C55" s="1560" t="str">
        <f>B41</f>
        <v>PSV</v>
      </c>
      <c r="D55" s="1560"/>
      <c r="E55" s="1560"/>
      <c r="F55" s="1560"/>
      <c r="G55" s="1560"/>
      <c r="H55" s="1560"/>
      <c r="I55" s="1560"/>
      <c r="J55" s="1560" t="str">
        <f>B40</f>
        <v>Ajax</v>
      </c>
      <c r="K55" s="1560"/>
      <c r="L55" s="1560"/>
      <c r="M55" s="1560"/>
      <c r="N55" s="1319">
        <f>N53+D44</f>
        <v>0.44791666666666674</v>
      </c>
      <c r="O55" s="1320" t="s">
        <v>358</v>
      </c>
      <c r="P55" s="1320">
        <v>1</v>
      </c>
      <c r="Q55" s="1327">
        <v>3</v>
      </c>
    </row>
    <row r="56" spans="1:17">
      <c r="A56" s="1326">
        <f t="shared" si="2"/>
        <v>721</v>
      </c>
      <c r="B56" s="1318" t="s">
        <v>15</v>
      </c>
      <c r="C56" s="1560" t="str">
        <f>B38</f>
        <v>Paris Saint Germain</v>
      </c>
      <c r="D56" s="1560"/>
      <c r="E56" s="1560"/>
      <c r="F56" s="1560"/>
      <c r="G56" s="1560"/>
      <c r="H56" s="1560"/>
      <c r="I56" s="1560"/>
      <c r="J56" s="1560" t="str">
        <f>B40</f>
        <v>Ajax</v>
      </c>
      <c r="K56" s="1560"/>
      <c r="L56" s="1560"/>
      <c r="M56" s="1560"/>
      <c r="N56" s="1319">
        <f>N54+D44</f>
        <v>0.45833333333333343</v>
      </c>
      <c r="O56" s="1320" t="s">
        <v>357</v>
      </c>
      <c r="P56" s="1320">
        <v>2</v>
      </c>
      <c r="Q56" s="1327">
        <v>1</v>
      </c>
    </row>
    <row r="57" spans="1:17">
      <c r="A57" s="1326">
        <f t="shared" si="2"/>
        <v>722</v>
      </c>
      <c r="B57" s="1318" t="s">
        <v>14</v>
      </c>
      <c r="C57" s="1560" t="str">
        <f>B39</f>
        <v>Barcelona</v>
      </c>
      <c r="D57" s="1560"/>
      <c r="E57" s="1560"/>
      <c r="F57" s="1560"/>
      <c r="G57" s="1560"/>
      <c r="H57" s="1560"/>
      <c r="I57" s="1560"/>
      <c r="J57" s="1560" t="str">
        <f>B41</f>
        <v>PSV</v>
      </c>
      <c r="K57" s="1560"/>
      <c r="L57" s="1560"/>
      <c r="M57" s="1560"/>
      <c r="N57" s="1319">
        <f>N55+D44</f>
        <v>0.45833333333333343</v>
      </c>
      <c r="O57" s="1320" t="s">
        <v>358</v>
      </c>
      <c r="P57" s="1320">
        <v>1</v>
      </c>
      <c r="Q57" s="1327">
        <v>4</v>
      </c>
    </row>
    <row r="58" spans="1:17">
      <c r="A58" s="1326">
        <f t="shared" si="2"/>
        <v>723</v>
      </c>
      <c r="B58" s="1318" t="s">
        <v>12</v>
      </c>
      <c r="C58" s="1560" t="str">
        <f>B38</f>
        <v>Paris Saint Germain</v>
      </c>
      <c r="D58" s="1560"/>
      <c r="E58" s="1560"/>
      <c r="F58" s="1560"/>
      <c r="G58" s="1560"/>
      <c r="H58" s="1560"/>
      <c r="I58" s="1560"/>
      <c r="J58" s="1560" t="str">
        <f>B41</f>
        <v>PSV</v>
      </c>
      <c r="K58" s="1560"/>
      <c r="L58" s="1560"/>
      <c r="M58" s="1560"/>
      <c r="N58" s="1319">
        <f>N56+D44</f>
        <v>0.46875000000000011</v>
      </c>
      <c r="O58" s="1320" t="s">
        <v>357</v>
      </c>
      <c r="P58" s="1320">
        <v>4</v>
      </c>
      <c r="Q58" s="1327">
        <v>6</v>
      </c>
    </row>
    <row r="59" spans="1:17" ht="16.5" thickBot="1">
      <c r="A59" s="1328">
        <f t="shared" si="2"/>
        <v>724</v>
      </c>
      <c r="B59" s="1329" t="s">
        <v>17</v>
      </c>
      <c r="C59" s="1570" t="str">
        <f>B40</f>
        <v>Ajax</v>
      </c>
      <c r="D59" s="1570"/>
      <c r="E59" s="1570"/>
      <c r="F59" s="1570"/>
      <c r="G59" s="1570"/>
      <c r="H59" s="1570"/>
      <c r="I59" s="1570"/>
      <c r="J59" s="1570" t="str">
        <f>B39</f>
        <v>Barcelona</v>
      </c>
      <c r="K59" s="1570"/>
      <c r="L59" s="1570"/>
      <c r="M59" s="1570"/>
      <c r="N59" s="1330">
        <f>N57+D44</f>
        <v>0.46875000000000011</v>
      </c>
      <c r="O59" s="1331" t="s">
        <v>358</v>
      </c>
      <c r="P59" s="1331">
        <v>4</v>
      </c>
      <c r="Q59" s="1332">
        <v>0</v>
      </c>
    </row>
    <row r="60" spans="1:17">
      <c r="A60" s="1219"/>
      <c r="B60" s="1219"/>
      <c r="C60" s="1309"/>
      <c r="D60" s="1309"/>
      <c r="E60" s="1309"/>
      <c r="F60" s="1309"/>
      <c r="G60" s="1309"/>
      <c r="H60" s="1309"/>
      <c r="I60" s="1309"/>
      <c r="J60" s="1309"/>
      <c r="K60" s="1309"/>
      <c r="L60" s="1309"/>
      <c r="M60" s="1309"/>
      <c r="N60" s="1310"/>
      <c r="O60" s="1311"/>
      <c r="P60" s="1311"/>
      <c r="Q60" s="1312"/>
    </row>
    <row r="61" spans="1:17">
      <c r="A61" s="1219"/>
      <c r="B61" s="1219"/>
      <c r="C61" s="1309"/>
      <c r="D61" s="1309"/>
      <c r="E61" s="1309"/>
      <c r="F61" s="1309"/>
      <c r="G61" s="1309"/>
      <c r="H61" s="1309"/>
      <c r="I61" s="1309"/>
      <c r="J61" s="1309"/>
      <c r="K61" s="1309"/>
      <c r="L61" s="1309"/>
      <c r="M61" s="1309"/>
      <c r="N61" s="1310"/>
      <c r="O61" s="1311"/>
      <c r="P61" s="1311"/>
      <c r="Q61" s="1312"/>
    </row>
    <row r="62" spans="1:17" ht="16.5" thickBot="1">
      <c r="A62" s="1219"/>
      <c r="B62" s="1219"/>
      <c r="C62" s="1309"/>
      <c r="D62" s="1309"/>
      <c r="E62" s="1309"/>
      <c r="F62" s="1309"/>
      <c r="G62" s="1309"/>
      <c r="H62" s="1309"/>
      <c r="I62" s="1309"/>
      <c r="J62" s="1309"/>
      <c r="K62" s="1309"/>
      <c r="L62" s="1309"/>
      <c r="M62" s="1309"/>
      <c r="N62" s="1310"/>
      <c r="O62" s="1311"/>
      <c r="P62" s="1311"/>
      <c r="Q62" s="1312"/>
    </row>
    <row r="63" spans="1:17" ht="16.5" thickBot="1">
      <c r="A63" s="216" t="s">
        <v>19</v>
      </c>
      <c r="B63" s="1259" t="s">
        <v>0</v>
      </c>
      <c r="C63" s="132"/>
      <c r="D63" s="132"/>
      <c r="E63" s="1309"/>
      <c r="F63" s="1309"/>
      <c r="G63" s="1309"/>
      <c r="H63" s="1309"/>
      <c r="I63" s="1309"/>
      <c r="J63" s="1309"/>
      <c r="K63" s="1309"/>
      <c r="L63" s="1309"/>
      <c r="M63" s="1309"/>
      <c r="N63" s="1310"/>
      <c r="O63" s="1311"/>
      <c r="P63" s="1311"/>
      <c r="Q63" s="1312"/>
    </row>
    <row r="64" spans="1:17">
      <c r="A64" s="656">
        <v>1</v>
      </c>
      <c r="B64" s="448" t="str">
        <f>B40</f>
        <v>Ajax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1"/>
      <c r="P64" s="131"/>
      <c r="Q64" s="131"/>
    </row>
    <row r="65" spans="1:17">
      <c r="A65" s="1313">
        <v>2</v>
      </c>
      <c r="B65" s="449" t="str">
        <f>B38</f>
        <v>Paris Saint Germain</v>
      </c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1"/>
      <c r="P65" s="131"/>
      <c r="Q65" s="131"/>
    </row>
    <row r="66" spans="1:17">
      <c r="A66" s="1313">
        <v>3</v>
      </c>
      <c r="B66" s="657" t="str">
        <f>B39</f>
        <v>Barcelona</v>
      </c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1"/>
      <c r="P66" s="131"/>
      <c r="Q66" s="131"/>
    </row>
    <row r="67" spans="1:17" ht="16.5" thickBot="1">
      <c r="A67" s="1314">
        <v>4</v>
      </c>
      <c r="B67" s="658" t="str">
        <f>B41</f>
        <v>PSV</v>
      </c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1"/>
      <c r="P67" s="131"/>
      <c r="Q67" s="131"/>
    </row>
    <row r="68" spans="1:17">
      <c r="A68" s="1219"/>
      <c r="B68" s="1315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1"/>
      <c r="P68" s="131"/>
      <c r="Q68" s="131"/>
    </row>
    <row r="72" spans="1:17" ht="18">
      <c r="A72" s="659" t="s">
        <v>416</v>
      </c>
      <c r="B72" s="660"/>
      <c r="C72" s="660"/>
      <c r="D72" s="660"/>
      <c r="E72" s="660"/>
      <c r="F72" s="660"/>
      <c r="G72" s="660"/>
      <c r="H72" s="660"/>
      <c r="I72" s="660"/>
      <c r="J72" s="660"/>
      <c r="K72" s="660"/>
      <c r="L72" s="660"/>
      <c r="M72" s="660"/>
    </row>
    <row r="73" spans="1:17" ht="16.5" thickBot="1">
      <c r="A73" s="660"/>
      <c r="B73" s="660"/>
      <c r="C73" s="660"/>
      <c r="D73" s="660"/>
      <c r="E73" s="660"/>
      <c r="F73" s="660"/>
      <c r="G73" s="660"/>
      <c r="H73" s="660"/>
      <c r="I73" s="660"/>
      <c r="J73" s="660"/>
      <c r="K73" s="660"/>
      <c r="L73" s="660"/>
      <c r="M73" s="660"/>
    </row>
    <row r="74" spans="1:17">
      <c r="A74" s="660"/>
      <c r="B74" s="320" t="s">
        <v>31</v>
      </c>
      <c r="C74" s="321"/>
      <c r="D74" s="322">
        <v>0.58333333333333337</v>
      </c>
      <c r="E74" s="323" t="s">
        <v>33</v>
      </c>
      <c r="F74" s="321"/>
      <c r="G74" s="324"/>
      <c r="H74" s="660"/>
      <c r="I74" s="660"/>
      <c r="J74" s="660"/>
      <c r="K74" s="660"/>
      <c r="L74" s="660"/>
      <c r="M74" s="660"/>
    </row>
    <row r="75" spans="1:17" ht="16.5" thickBot="1">
      <c r="A75" s="660"/>
      <c r="B75" s="325" t="s">
        <v>32</v>
      </c>
      <c r="C75" s="326"/>
      <c r="D75" s="327">
        <v>8.3333333333333332E-3</v>
      </c>
      <c r="E75" s="328" t="s">
        <v>34</v>
      </c>
      <c r="F75" s="326" t="s">
        <v>36</v>
      </c>
      <c r="G75" s="329" t="s">
        <v>415</v>
      </c>
      <c r="H75" s="660"/>
      <c r="I75" s="660"/>
      <c r="J75" s="660"/>
      <c r="K75" s="660"/>
      <c r="L75" s="660"/>
      <c r="M75" s="660"/>
    </row>
    <row r="76" spans="1:17">
      <c r="A76" s="660"/>
      <c r="B76" s="660"/>
      <c r="C76" s="660"/>
      <c r="D76" s="660"/>
      <c r="E76" s="660"/>
      <c r="F76" s="660"/>
      <c r="G76" s="660"/>
      <c r="H76" s="660"/>
      <c r="I76" s="660"/>
      <c r="J76" s="660"/>
      <c r="K76" s="660"/>
      <c r="L76" s="660"/>
      <c r="M76" s="660"/>
    </row>
    <row r="77" spans="1:17">
      <c r="A77" s="661" t="s">
        <v>161</v>
      </c>
      <c r="B77" s="660"/>
      <c r="C77" s="660"/>
      <c r="D77" s="660"/>
      <c r="E77" s="660"/>
      <c r="F77" s="660"/>
      <c r="G77" s="660"/>
      <c r="H77" s="660"/>
      <c r="I77" s="660"/>
      <c r="J77" s="660"/>
      <c r="K77" s="660"/>
      <c r="L77" s="660"/>
      <c r="M77" s="660"/>
    </row>
    <row r="78" spans="1:17" ht="16.5" thickBot="1">
      <c r="A78" s="660"/>
      <c r="B78" s="660"/>
      <c r="C78" s="660"/>
      <c r="D78" s="660"/>
      <c r="E78" s="660"/>
      <c r="F78" s="660"/>
      <c r="G78" s="660"/>
      <c r="H78" s="660"/>
      <c r="I78" s="660"/>
      <c r="J78" s="660"/>
      <c r="K78" s="660"/>
      <c r="L78" s="660"/>
      <c r="M78" s="660"/>
    </row>
    <row r="79" spans="1:17" ht="16.5" thickBot="1">
      <c r="A79" s="662" t="s">
        <v>2</v>
      </c>
      <c r="B79" s="1262" t="s">
        <v>1</v>
      </c>
      <c r="C79" s="1564" t="s">
        <v>27</v>
      </c>
      <c r="D79" s="1565"/>
      <c r="E79" s="1565"/>
      <c r="F79" s="1566"/>
      <c r="G79" s="1564" t="s">
        <v>22</v>
      </c>
      <c r="H79" s="1565"/>
      <c r="I79" s="1565"/>
      <c r="J79" s="1566"/>
      <c r="K79" s="1262" t="s">
        <v>23</v>
      </c>
      <c r="L79" s="1262" t="s">
        <v>24</v>
      </c>
      <c r="M79" s="663" t="s">
        <v>25</v>
      </c>
    </row>
    <row r="80" spans="1:17">
      <c r="A80" s="664">
        <v>1</v>
      </c>
      <c r="B80" s="665" t="s">
        <v>162</v>
      </c>
      <c r="C80" s="1567" t="str">
        <f>B34</f>
        <v xml:space="preserve">Real Madrid </v>
      </c>
      <c r="D80" s="1568"/>
      <c r="E80" s="1568"/>
      <c r="F80" s="1569"/>
      <c r="G80" s="1567" t="str">
        <f>B67</f>
        <v>PSV</v>
      </c>
      <c r="H80" s="1568"/>
      <c r="I80" s="1568"/>
      <c r="J80" s="1569"/>
      <c r="K80" s="666">
        <v>0.51041666666666663</v>
      </c>
      <c r="L80" s="665" t="s">
        <v>358</v>
      </c>
      <c r="M80" s="667" t="s">
        <v>26</v>
      </c>
    </row>
    <row r="81" spans="1:13">
      <c r="A81" s="668"/>
      <c r="B81" s="668"/>
      <c r="C81" s="1571"/>
      <c r="D81" s="1571"/>
      <c r="E81" s="1571"/>
      <c r="F81" s="1571"/>
      <c r="G81" s="1571"/>
      <c r="H81" s="1571"/>
      <c r="I81" s="1571"/>
      <c r="J81" s="1571"/>
      <c r="K81" s="668"/>
      <c r="L81" s="668"/>
      <c r="M81" s="668"/>
    </row>
    <row r="82" spans="1:13">
      <c r="A82" s="661" t="s">
        <v>47</v>
      </c>
      <c r="B82" s="660"/>
      <c r="C82" s="1571"/>
      <c r="D82" s="1571"/>
      <c r="E82" s="1571"/>
      <c r="F82" s="1571"/>
      <c r="G82" s="1571"/>
      <c r="H82" s="1571"/>
      <c r="I82" s="1571"/>
      <c r="J82" s="1571"/>
      <c r="K82" s="660"/>
      <c r="L82" s="660"/>
      <c r="M82" s="660"/>
    </row>
    <row r="83" spans="1:13" ht="16.5" thickBot="1">
      <c r="A83" s="661"/>
      <c r="B83" s="660"/>
      <c r="C83" s="1260"/>
      <c r="D83" s="1260"/>
      <c r="E83" s="1260"/>
      <c r="F83" s="1260"/>
      <c r="G83" s="1260"/>
      <c r="H83" s="1260"/>
      <c r="I83" s="1260"/>
      <c r="J83" s="1260"/>
      <c r="K83" s="660"/>
      <c r="L83" s="660"/>
      <c r="M83" s="660"/>
    </row>
    <row r="84" spans="1:13" ht="16.5" thickBot="1">
      <c r="A84" s="662" t="s">
        <v>2</v>
      </c>
      <c r="B84" s="1262" t="s">
        <v>1</v>
      </c>
      <c r="C84" s="1564" t="s">
        <v>27</v>
      </c>
      <c r="D84" s="1565"/>
      <c r="E84" s="1565"/>
      <c r="F84" s="1566"/>
      <c r="G84" s="1564" t="s">
        <v>22</v>
      </c>
      <c r="H84" s="1565"/>
      <c r="I84" s="1565"/>
      <c r="J84" s="1566"/>
      <c r="K84" s="1262" t="s">
        <v>23</v>
      </c>
      <c r="L84" s="1262" t="s">
        <v>24</v>
      </c>
      <c r="M84" s="663" t="s">
        <v>25</v>
      </c>
    </row>
    <row r="85" spans="1:13" ht="16.5" thickBot="1">
      <c r="A85" s="669">
        <v>2</v>
      </c>
      <c r="B85" s="1261" t="s">
        <v>142</v>
      </c>
      <c r="C85" s="1572" t="str">
        <f>B33</f>
        <v xml:space="preserve">Bayern Munchen </v>
      </c>
      <c r="D85" s="1572"/>
      <c r="E85" s="1572"/>
      <c r="F85" s="1572"/>
      <c r="G85" s="1572" t="str">
        <f>B66</f>
        <v>Barcelona</v>
      </c>
      <c r="H85" s="1572"/>
      <c r="I85" s="1572"/>
      <c r="J85" s="1572"/>
      <c r="K85" s="670">
        <v>0.51041666666666663</v>
      </c>
      <c r="L85" s="671" t="s">
        <v>357</v>
      </c>
      <c r="M85" s="672" t="s">
        <v>26</v>
      </c>
    </row>
    <row r="86" spans="1:13">
      <c r="A86" s="660"/>
      <c r="B86" s="668"/>
      <c r="C86" s="1260"/>
      <c r="D86" s="1260"/>
      <c r="E86" s="1260"/>
      <c r="F86" s="1260"/>
      <c r="G86" s="1260"/>
      <c r="H86" s="1260"/>
      <c r="I86" s="1260"/>
      <c r="J86" s="1260"/>
      <c r="K86" s="660"/>
      <c r="L86" s="660"/>
      <c r="M86" s="660"/>
    </row>
    <row r="87" spans="1:13">
      <c r="A87" s="661" t="s">
        <v>46</v>
      </c>
      <c r="B87" s="660"/>
      <c r="C87" s="1571"/>
      <c r="D87" s="1571"/>
      <c r="E87" s="1571"/>
      <c r="F87" s="1571"/>
      <c r="G87" s="1571"/>
      <c r="H87" s="1571"/>
      <c r="I87" s="1571"/>
      <c r="J87" s="1571"/>
      <c r="K87" s="660"/>
      <c r="L87" s="660"/>
      <c r="M87" s="660"/>
    </row>
    <row r="88" spans="1:13" ht="16.5" thickBot="1">
      <c r="A88" s="661"/>
      <c r="B88" s="660"/>
      <c r="C88" s="1260"/>
      <c r="D88" s="1260"/>
      <c r="E88" s="1260"/>
      <c r="F88" s="1260"/>
      <c r="G88" s="1260"/>
      <c r="H88" s="1260"/>
      <c r="I88" s="1260"/>
      <c r="J88" s="1260"/>
      <c r="K88" s="660"/>
      <c r="L88" s="660"/>
      <c r="M88" s="660"/>
    </row>
    <row r="89" spans="1:13" ht="16.5" thickBot="1">
      <c r="A89" s="662" t="s">
        <v>2</v>
      </c>
      <c r="B89" s="1262" t="s">
        <v>1</v>
      </c>
      <c r="C89" s="1573" t="s">
        <v>27</v>
      </c>
      <c r="D89" s="1573"/>
      <c r="E89" s="1573"/>
      <c r="F89" s="1573"/>
      <c r="G89" s="1573" t="s">
        <v>22</v>
      </c>
      <c r="H89" s="1573"/>
      <c r="I89" s="1573"/>
      <c r="J89" s="1573"/>
      <c r="K89" s="1262" t="s">
        <v>23</v>
      </c>
      <c r="L89" s="1262" t="s">
        <v>24</v>
      </c>
      <c r="M89" s="663" t="s">
        <v>25</v>
      </c>
    </row>
    <row r="90" spans="1:13" ht="16.5" thickBot="1">
      <c r="A90" s="669">
        <f>A85+1</f>
        <v>3</v>
      </c>
      <c r="B90" s="1261" t="s">
        <v>163</v>
      </c>
      <c r="C90" s="1572" t="str">
        <f>B32</f>
        <v>Manchester City</v>
      </c>
      <c r="D90" s="1572"/>
      <c r="E90" s="1572"/>
      <c r="F90" s="1572"/>
      <c r="G90" s="1572" t="str">
        <f>B65</f>
        <v>Paris Saint Germain</v>
      </c>
      <c r="H90" s="1572"/>
      <c r="I90" s="1572"/>
      <c r="J90" s="1572"/>
      <c r="K90" s="670">
        <v>0.51041666666666663</v>
      </c>
      <c r="L90" s="671" t="s">
        <v>39</v>
      </c>
      <c r="M90" s="672" t="s">
        <v>26</v>
      </c>
    </row>
    <row r="91" spans="1:13">
      <c r="A91" s="660"/>
      <c r="B91" s="668"/>
      <c r="C91" s="1260"/>
      <c r="D91" s="1260"/>
      <c r="E91" s="1260"/>
      <c r="F91" s="1260"/>
      <c r="G91" s="1260"/>
      <c r="H91" s="1260"/>
      <c r="I91" s="1260"/>
      <c r="J91" s="1260"/>
      <c r="K91" s="660"/>
      <c r="L91" s="660"/>
      <c r="M91" s="660"/>
    </row>
    <row r="92" spans="1:13">
      <c r="A92" s="661" t="s">
        <v>45</v>
      </c>
      <c r="B92" s="660"/>
      <c r="C92" s="1571"/>
      <c r="D92" s="1571"/>
      <c r="E92" s="1571"/>
      <c r="F92" s="1571"/>
      <c r="G92" s="1571"/>
      <c r="H92" s="1571"/>
      <c r="I92" s="1571"/>
      <c r="J92" s="1571"/>
      <c r="K92" s="660"/>
      <c r="L92" s="660"/>
      <c r="M92" s="660"/>
    </row>
    <row r="93" spans="1:13" ht="16.5" thickBot="1">
      <c r="A93" s="661"/>
      <c r="B93" s="660"/>
      <c r="C93" s="1260"/>
      <c r="D93" s="1260"/>
      <c r="E93" s="1260"/>
      <c r="F93" s="1260"/>
      <c r="G93" s="1260"/>
      <c r="H93" s="1260"/>
      <c r="I93" s="1260"/>
      <c r="J93" s="1260"/>
      <c r="K93" s="660"/>
      <c r="L93" s="660"/>
      <c r="M93" s="660"/>
    </row>
    <row r="94" spans="1:13" ht="16.5" thickBot="1">
      <c r="A94" s="662" t="s">
        <v>2</v>
      </c>
      <c r="B94" s="1262" t="s">
        <v>1</v>
      </c>
      <c r="C94" s="1573" t="s">
        <v>27</v>
      </c>
      <c r="D94" s="1573"/>
      <c r="E94" s="1573"/>
      <c r="F94" s="1573"/>
      <c r="G94" s="1573" t="s">
        <v>22</v>
      </c>
      <c r="H94" s="1573"/>
      <c r="I94" s="1573"/>
      <c r="J94" s="1573"/>
      <c r="K94" s="1262" t="s">
        <v>23</v>
      </c>
      <c r="L94" s="1262" t="s">
        <v>24</v>
      </c>
      <c r="M94" s="663" t="s">
        <v>25</v>
      </c>
    </row>
    <row r="95" spans="1:13" ht="16.5" thickBot="1">
      <c r="A95" s="669">
        <f>A90+1</f>
        <v>4</v>
      </c>
      <c r="B95" s="673" t="s">
        <v>164</v>
      </c>
      <c r="C95" s="1572" t="str">
        <f>B31</f>
        <v>Atletico Madrid</v>
      </c>
      <c r="D95" s="1572"/>
      <c r="E95" s="1572"/>
      <c r="F95" s="1572"/>
      <c r="G95" s="1572" t="str">
        <f>B64</f>
        <v>Ajax</v>
      </c>
      <c r="H95" s="1572"/>
      <c r="I95" s="1572"/>
      <c r="J95" s="1572"/>
      <c r="K95" s="670">
        <v>0.51041666666666663</v>
      </c>
      <c r="L95" s="671" t="s">
        <v>38</v>
      </c>
      <c r="M95" s="672" t="s">
        <v>26</v>
      </c>
    </row>
    <row r="96" spans="1:13">
      <c r="A96" s="1010"/>
      <c r="B96" s="1010"/>
      <c r="C96" s="1011"/>
      <c r="D96" s="1011"/>
      <c r="E96" s="1011"/>
      <c r="F96" s="1011"/>
      <c r="G96" s="1011"/>
      <c r="H96" s="1011"/>
      <c r="I96" s="1011"/>
      <c r="J96" s="1011"/>
      <c r="K96" s="1012"/>
      <c r="L96" s="1010"/>
      <c r="M96" s="1010"/>
    </row>
    <row r="97" spans="1:13">
      <c r="A97" s="1010"/>
      <c r="B97" s="1010"/>
      <c r="C97" s="1011"/>
      <c r="D97" s="1011"/>
      <c r="E97" s="1011"/>
      <c r="F97" s="1011"/>
      <c r="G97" s="1011"/>
      <c r="H97" s="1011"/>
      <c r="I97" s="1011"/>
      <c r="J97" s="1011"/>
      <c r="K97" s="1012"/>
      <c r="L97" s="1010"/>
      <c r="M97" s="1010"/>
    </row>
    <row r="98" spans="1:13">
      <c r="A98" s="1010"/>
      <c r="B98" s="1010"/>
      <c r="C98" s="1011"/>
      <c r="D98" s="1011"/>
      <c r="E98" s="1011"/>
      <c r="F98" s="1011"/>
      <c r="G98" s="1011"/>
      <c r="H98" s="1011"/>
      <c r="I98" s="1011"/>
      <c r="J98" s="1011"/>
      <c r="K98" s="1012"/>
      <c r="L98" s="1010"/>
      <c r="M98" s="1010"/>
    </row>
    <row r="99" spans="1:13" ht="16.5" thickBo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6.5" thickBot="1">
      <c r="A100" s="674"/>
      <c r="B100" s="675" t="s">
        <v>19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676">
        <v>1</v>
      </c>
      <c r="B101" s="677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678">
        <v>2</v>
      </c>
      <c r="B102" s="679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678">
        <v>3</v>
      </c>
      <c r="B103" s="679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678">
        <v>4</v>
      </c>
      <c r="B104" s="679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>
      <c r="A105" s="678">
        <v>5</v>
      </c>
      <c r="B105" s="679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678">
        <v>6</v>
      </c>
      <c r="B106" s="679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>
      <c r="A107" s="1013">
        <v>7</v>
      </c>
      <c r="B107" s="101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6.5" thickBot="1">
      <c r="A108" s="680">
        <v>8</v>
      </c>
      <c r="B108" s="68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20.25">
      <c r="A110" s="453" t="s">
        <v>381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</sheetData>
  <mergeCells count="78">
    <mergeCell ref="C95:F95"/>
    <mergeCell ref="G95:J95"/>
    <mergeCell ref="C90:F90"/>
    <mergeCell ref="G90:J90"/>
    <mergeCell ref="C92:F92"/>
    <mergeCell ref="G92:J92"/>
    <mergeCell ref="C94:F94"/>
    <mergeCell ref="G94:J94"/>
    <mergeCell ref="C85:F85"/>
    <mergeCell ref="G85:J85"/>
    <mergeCell ref="C87:F87"/>
    <mergeCell ref="G87:J87"/>
    <mergeCell ref="C89:F89"/>
    <mergeCell ref="G89:J89"/>
    <mergeCell ref="C81:F81"/>
    <mergeCell ref="G81:J81"/>
    <mergeCell ref="C82:F82"/>
    <mergeCell ref="G82:J82"/>
    <mergeCell ref="C84:F84"/>
    <mergeCell ref="G84:J84"/>
    <mergeCell ref="C55:I55"/>
    <mergeCell ref="J55:M55"/>
    <mergeCell ref="C56:I56"/>
    <mergeCell ref="J56:M56"/>
    <mergeCell ref="C57:I57"/>
    <mergeCell ref="J57:M57"/>
    <mergeCell ref="C79:F79"/>
    <mergeCell ref="G79:J79"/>
    <mergeCell ref="C80:F80"/>
    <mergeCell ref="G80:J80"/>
    <mergeCell ref="C58:I58"/>
    <mergeCell ref="J58:M58"/>
    <mergeCell ref="C59:I59"/>
    <mergeCell ref="J59:M59"/>
    <mergeCell ref="P47:Q47"/>
    <mergeCell ref="C48:I48"/>
    <mergeCell ref="J48:M48"/>
    <mergeCell ref="C49:I49"/>
    <mergeCell ref="J49:M49"/>
    <mergeCell ref="C53:I53"/>
    <mergeCell ref="J53:M53"/>
    <mergeCell ref="C54:I54"/>
    <mergeCell ref="J54:M54"/>
    <mergeCell ref="C47:I47"/>
    <mergeCell ref="J47:M47"/>
    <mergeCell ref="C27:I27"/>
    <mergeCell ref="J27:M27"/>
    <mergeCell ref="C28:I28"/>
    <mergeCell ref="C52:I52"/>
    <mergeCell ref="J52:M52"/>
    <mergeCell ref="J28:M28"/>
    <mergeCell ref="C50:I50"/>
    <mergeCell ref="J50:M50"/>
    <mergeCell ref="C51:I51"/>
    <mergeCell ref="J51:M51"/>
    <mergeCell ref="C26:I26"/>
    <mergeCell ref="C22:I22"/>
    <mergeCell ref="J22:M22"/>
    <mergeCell ref="C23:I23"/>
    <mergeCell ref="C24:I24"/>
    <mergeCell ref="C25:I25"/>
    <mergeCell ref="J23:M23"/>
    <mergeCell ref="J24:M24"/>
    <mergeCell ref="J25:M25"/>
    <mergeCell ref="J26:M26"/>
    <mergeCell ref="C19:I19"/>
    <mergeCell ref="J19:M19"/>
    <mergeCell ref="C20:I20"/>
    <mergeCell ref="J20:M20"/>
    <mergeCell ref="C21:I21"/>
    <mergeCell ref="J21:M21"/>
    <mergeCell ref="C18:I18"/>
    <mergeCell ref="J18:M18"/>
    <mergeCell ref="C16:I16"/>
    <mergeCell ref="J16:M16"/>
    <mergeCell ref="P16:Q16"/>
    <mergeCell ref="C17:I17"/>
    <mergeCell ref="J17:M17"/>
  </mergeCells>
  <pageMargins left="0.7" right="0.7" top="0.75" bottom="0.75" header="0.3" footer="0.3"/>
  <pageSetup paperSize="9" scale="6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theme="6"/>
  </sheetPr>
  <dimension ref="A1:M49"/>
  <sheetViews>
    <sheetView topLeftCell="A6" workbookViewId="0">
      <selection activeCell="D14" sqref="D14"/>
    </sheetView>
  </sheetViews>
  <sheetFormatPr defaultColWidth="11" defaultRowHeight="15.75"/>
  <cols>
    <col min="1" max="1" width="12" customWidth="1"/>
    <col min="2" max="2" width="26" bestFit="1" customWidth="1"/>
    <col min="3" max="3" width="5.5" customWidth="1"/>
    <col min="4" max="5" width="5.875" customWidth="1"/>
    <col min="6" max="6" width="6.125" bestFit="1" customWidth="1"/>
    <col min="7" max="7" width="6" customWidth="1"/>
    <col min="8" max="8" width="6.5" customWidth="1"/>
    <col min="9" max="10" width="6" customWidth="1"/>
    <col min="11" max="11" width="7.875" bestFit="1" customWidth="1"/>
    <col min="12" max="12" width="4.625" bestFit="1" customWidth="1"/>
    <col min="13" max="13" width="6.875" bestFit="1" customWidth="1"/>
  </cols>
  <sheetData>
    <row r="1" spans="1:13" ht="18">
      <c r="A1" s="111" t="s">
        <v>359</v>
      </c>
      <c r="B1" s="429"/>
      <c r="C1" s="4"/>
      <c r="D1" s="4"/>
      <c r="E1" s="4"/>
      <c r="F1" s="4"/>
      <c r="G1" s="4"/>
      <c r="H1" s="4"/>
      <c r="I1" s="4"/>
      <c r="J1" s="4"/>
      <c r="K1" s="4"/>
      <c r="L1" s="240"/>
      <c r="M1" s="240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thickBot="1">
      <c r="A3" s="130"/>
      <c r="B3" s="439" t="s">
        <v>144</v>
      </c>
      <c r="C3" s="440"/>
      <c r="D3" s="440"/>
      <c r="E3" s="440"/>
      <c r="F3" s="440"/>
      <c r="G3" s="440"/>
      <c r="H3" s="440"/>
      <c r="I3" s="440"/>
      <c r="J3" s="440"/>
      <c r="K3" s="440"/>
      <c r="L3" s="131"/>
      <c r="M3" s="131"/>
    </row>
    <row r="4" spans="1:13" ht="16.5" thickBot="1">
      <c r="A4" s="130"/>
      <c r="B4" s="132"/>
      <c r="C4" s="441">
        <v>1</v>
      </c>
      <c r="D4" s="442">
        <v>2</v>
      </c>
      <c r="E4" s="443">
        <v>3</v>
      </c>
      <c r="F4" s="442" t="s">
        <v>3</v>
      </c>
      <c r="G4" s="442" t="s">
        <v>4</v>
      </c>
      <c r="H4" s="442" t="s">
        <v>5</v>
      </c>
      <c r="I4" s="444" t="s">
        <v>6</v>
      </c>
      <c r="J4" s="635"/>
      <c r="K4" s="438"/>
      <c r="L4" s="131"/>
      <c r="M4" s="131"/>
    </row>
    <row r="5" spans="1:13">
      <c r="A5" s="179">
        <v>1</v>
      </c>
      <c r="B5" s="1007" t="s">
        <v>412</v>
      </c>
      <c r="C5" s="636"/>
      <c r="D5" s="636"/>
      <c r="E5" s="636"/>
      <c r="F5" s="637"/>
      <c r="G5" s="637"/>
      <c r="H5" s="637"/>
      <c r="I5" s="638"/>
      <c r="J5" s="445"/>
      <c r="K5" s="445"/>
      <c r="L5" s="131"/>
      <c r="M5" s="131"/>
    </row>
    <row r="6" spans="1:13">
      <c r="A6" s="184">
        <v>2</v>
      </c>
      <c r="B6" s="1008" t="s">
        <v>413</v>
      </c>
      <c r="C6" s="639"/>
      <c r="D6" s="639"/>
      <c r="E6" s="639"/>
      <c r="F6" s="640"/>
      <c r="G6" s="640"/>
      <c r="H6" s="640"/>
      <c r="I6" s="641"/>
      <c r="J6" s="445"/>
      <c r="K6" s="445"/>
      <c r="L6" s="131"/>
      <c r="M6" s="131"/>
    </row>
    <row r="7" spans="1:13">
      <c r="A7" s="184">
        <v>3</v>
      </c>
      <c r="B7" s="1008" t="s">
        <v>414</v>
      </c>
      <c r="C7" s="639"/>
      <c r="D7" s="639"/>
      <c r="E7" s="639"/>
      <c r="F7" s="640"/>
      <c r="G7" s="640"/>
      <c r="H7" s="640"/>
      <c r="I7" s="641"/>
      <c r="J7" s="445"/>
      <c r="K7" s="445"/>
      <c r="L7" s="131"/>
      <c r="M7" s="131"/>
    </row>
    <row r="8" spans="1:13" ht="16.5" thickBot="1">
      <c r="A8" s="188">
        <v>4</v>
      </c>
      <c r="B8" s="1009" t="s">
        <v>355</v>
      </c>
      <c r="C8" s="642"/>
      <c r="D8" s="642"/>
      <c r="E8" s="642"/>
      <c r="F8" s="643"/>
      <c r="G8" s="643"/>
      <c r="H8" s="643"/>
      <c r="I8" s="644"/>
      <c r="J8" s="445"/>
      <c r="K8" s="445"/>
      <c r="L8" s="131"/>
      <c r="M8" s="131"/>
    </row>
    <row r="9" spans="1:13">
      <c r="A9" s="178"/>
      <c r="B9" s="446"/>
      <c r="C9" s="447"/>
      <c r="D9" s="447"/>
      <c r="E9" s="447"/>
      <c r="F9" s="447"/>
      <c r="G9" s="447"/>
      <c r="H9" s="447"/>
      <c r="I9" s="447"/>
      <c r="J9" s="445"/>
      <c r="K9" s="445"/>
      <c r="L9" s="131"/>
      <c r="M9" s="131"/>
    </row>
    <row r="10" spans="1:13">
      <c r="A10" s="178"/>
      <c r="B10" s="446"/>
      <c r="C10" s="447"/>
      <c r="D10" s="447"/>
      <c r="E10" s="447"/>
      <c r="F10" s="447"/>
      <c r="G10" s="447"/>
      <c r="H10" s="447"/>
      <c r="I10" s="447"/>
      <c r="J10" s="445"/>
      <c r="K10" s="445"/>
      <c r="L10" s="131"/>
      <c r="M10" s="131"/>
    </row>
    <row r="11" spans="1:13" ht="16.5" thickBot="1">
      <c r="A11" s="178"/>
      <c r="B11" s="446"/>
      <c r="C11" s="447"/>
      <c r="D11" s="447"/>
      <c r="E11" s="447"/>
      <c r="F11" s="447"/>
      <c r="G11" s="447"/>
      <c r="H11" s="447"/>
      <c r="I11" s="447"/>
      <c r="J11" s="445"/>
      <c r="K11" s="445"/>
      <c r="L11" s="131"/>
      <c r="M11" s="131"/>
    </row>
    <row r="12" spans="1:13">
      <c r="A12" s="178"/>
      <c r="B12" s="194" t="s">
        <v>31</v>
      </c>
      <c r="C12" s="195"/>
      <c r="D12" s="196">
        <v>0.59375</v>
      </c>
      <c r="E12" s="197" t="s">
        <v>33</v>
      </c>
      <c r="F12" s="195"/>
      <c r="G12" s="198"/>
      <c r="H12" s="447"/>
      <c r="I12" s="447"/>
      <c r="J12" s="445"/>
      <c r="K12" s="445"/>
      <c r="L12" s="131"/>
      <c r="M12" s="131"/>
    </row>
    <row r="13" spans="1:13" ht="16.5" thickBot="1">
      <c r="A13" s="178"/>
      <c r="B13" s="199" t="s">
        <v>32</v>
      </c>
      <c r="C13" s="200"/>
      <c r="D13" s="201">
        <v>1.0416666666666666E-2</v>
      </c>
      <c r="E13" s="202" t="s">
        <v>34</v>
      </c>
      <c r="F13" s="200" t="s">
        <v>36</v>
      </c>
      <c r="G13" s="203" t="s">
        <v>415</v>
      </c>
      <c r="H13" s="447"/>
      <c r="I13" s="447"/>
      <c r="J13" s="445"/>
      <c r="K13" s="445"/>
      <c r="L13" s="131"/>
      <c r="M13" s="131"/>
    </row>
    <row r="14" spans="1:13">
      <c r="A14" s="178"/>
      <c r="B14" s="446"/>
      <c r="C14" s="447"/>
      <c r="D14" s="447"/>
      <c r="E14" s="447"/>
      <c r="F14" s="447"/>
      <c r="G14" s="447"/>
      <c r="H14" s="447"/>
      <c r="I14" s="447"/>
      <c r="J14" s="445"/>
      <c r="K14" s="445"/>
      <c r="L14" s="131"/>
      <c r="M14" s="131"/>
    </row>
    <row r="15" spans="1:13" ht="16.5" thickBot="1">
      <c r="A15" s="130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1"/>
      <c r="M15" s="131"/>
    </row>
    <row r="16" spans="1:13" ht="16.5" thickBot="1">
      <c r="A16" s="441" t="s">
        <v>2</v>
      </c>
      <c r="B16" s="442" t="s">
        <v>1</v>
      </c>
      <c r="C16" s="1378" t="s">
        <v>21</v>
      </c>
      <c r="D16" s="1379"/>
      <c r="E16" s="1379"/>
      <c r="F16" s="1380"/>
      <c r="G16" s="1378" t="s">
        <v>22</v>
      </c>
      <c r="H16" s="1379"/>
      <c r="I16" s="1379"/>
      <c r="J16" s="1380"/>
      <c r="K16" s="1145" t="s">
        <v>23</v>
      </c>
      <c r="L16" s="1145" t="s">
        <v>24</v>
      </c>
      <c r="M16" s="1146" t="s">
        <v>25</v>
      </c>
    </row>
    <row r="17" spans="1:13">
      <c r="A17" s="525">
        <v>501</v>
      </c>
      <c r="B17" s="645" t="s">
        <v>28</v>
      </c>
      <c r="C17" s="1576" t="str">
        <f>B5</f>
        <v>Ajax</v>
      </c>
      <c r="D17" s="1576"/>
      <c r="E17" s="1576"/>
      <c r="F17" s="1576"/>
      <c r="G17" s="1576" t="str">
        <f>B6</f>
        <v>PSV</v>
      </c>
      <c r="H17" s="1576"/>
      <c r="I17" s="1576"/>
      <c r="J17" s="1576"/>
      <c r="K17" s="646">
        <f>D12</f>
        <v>0.59375</v>
      </c>
      <c r="L17" s="647" t="s">
        <v>38</v>
      </c>
      <c r="M17" s="648"/>
    </row>
    <row r="18" spans="1:13">
      <c r="A18" s="564">
        <f>A17+1</f>
        <v>502</v>
      </c>
      <c r="B18" s="649" t="s">
        <v>29</v>
      </c>
      <c r="C18" s="1575" t="str">
        <f>B7</f>
        <v>Real Madrid</v>
      </c>
      <c r="D18" s="1575"/>
      <c r="E18" s="1575"/>
      <c r="F18" s="1575"/>
      <c r="G18" s="1575" t="str">
        <f>B8</f>
        <v xml:space="preserve">Bayern Munchen </v>
      </c>
      <c r="H18" s="1575"/>
      <c r="I18" s="1575"/>
      <c r="J18" s="1575"/>
      <c r="K18" s="650">
        <f>K17</f>
        <v>0.59375</v>
      </c>
      <c r="L18" s="651" t="s">
        <v>39</v>
      </c>
      <c r="M18" s="652"/>
    </row>
    <row r="19" spans="1:13">
      <c r="A19" s="564">
        <f t="shared" ref="A19:A22" si="0">A18+1</f>
        <v>503</v>
      </c>
      <c r="B19" s="649" t="s">
        <v>75</v>
      </c>
      <c r="C19" s="1575" t="str">
        <f>B7</f>
        <v>Real Madrid</v>
      </c>
      <c r="D19" s="1575"/>
      <c r="E19" s="1575"/>
      <c r="F19" s="1575"/>
      <c r="G19" s="1575" t="str">
        <f>B5</f>
        <v>Ajax</v>
      </c>
      <c r="H19" s="1575"/>
      <c r="I19" s="1575"/>
      <c r="J19" s="1575"/>
      <c r="K19" s="650">
        <f>K18+D13</f>
        <v>0.60416666666666663</v>
      </c>
      <c r="L19" s="651" t="s">
        <v>38</v>
      </c>
      <c r="M19" s="652"/>
    </row>
    <row r="20" spans="1:13">
      <c r="A20" s="564">
        <f t="shared" si="0"/>
        <v>504</v>
      </c>
      <c r="B20" s="649" t="s">
        <v>76</v>
      </c>
      <c r="C20" s="1575" t="str">
        <f>B8</f>
        <v xml:space="preserve">Bayern Munchen </v>
      </c>
      <c r="D20" s="1575"/>
      <c r="E20" s="1575"/>
      <c r="F20" s="1575"/>
      <c r="G20" s="1575" t="str">
        <f>B6</f>
        <v>PSV</v>
      </c>
      <c r="H20" s="1575"/>
      <c r="I20" s="1575"/>
      <c r="J20" s="1575"/>
      <c r="K20" s="650">
        <f>K19</f>
        <v>0.60416666666666663</v>
      </c>
      <c r="L20" s="651" t="s">
        <v>39</v>
      </c>
      <c r="M20" s="652"/>
    </row>
    <row r="21" spans="1:13">
      <c r="A21" s="564">
        <f t="shared" si="0"/>
        <v>505</v>
      </c>
      <c r="B21" s="649" t="s">
        <v>77</v>
      </c>
      <c r="C21" s="1575" t="str">
        <f>B8</f>
        <v xml:space="preserve">Bayern Munchen </v>
      </c>
      <c r="D21" s="1575"/>
      <c r="E21" s="1575"/>
      <c r="F21" s="1575"/>
      <c r="G21" s="1575" t="str">
        <f>B5</f>
        <v>Ajax</v>
      </c>
      <c r="H21" s="1575"/>
      <c r="I21" s="1575"/>
      <c r="J21" s="1575"/>
      <c r="K21" s="650">
        <f>K20+D13</f>
        <v>0.61458333333333326</v>
      </c>
      <c r="L21" s="651" t="s">
        <v>38</v>
      </c>
      <c r="M21" s="652"/>
    </row>
    <row r="22" spans="1:13" ht="16.5" thickBot="1">
      <c r="A22" s="565">
        <f t="shared" si="0"/>
        <v>506</v>
      </c>
      <c r="B22" s="1047" t="s">
        <v>30</v>
      </c>
      <c r="C22" s="1574" t="str">
        <f>B6</f>
        <v>PSV</v>
      </c>
      <c r="D22" s="1574"/>
      <c r="E22" s="1574"/>
      <c r="F22" s="1574"/>
      <c r="G22" s="1574" t="str">
        <f>B7</f>
        <v>Real Madrid</v>
      </c>
      <c r="H22" s="1574"/>
      <c r="I22" s="1574"/>
      <c r="J22" s="1574"/>
      <c r="K22" s="653">
        <f>K21</f>
        <v>0.61458333333333326</v>
      </c>
      <c r="L22" s="654" t="s">
        <v>39</v>
      </c>
      <c r="M22" s="655"/>
    </row>
    <row r="23" spans="1:13">
      <c r="A23" s="1219"/>
      <c r="B23" s="1219"/>
      <c r="C23" s="1309"/>
      <c r="D23" s="1309"/>
      <c r="E23" s="1309"/>
      <c r="F23" s="1309"/>
      <c r="G23" s="1309"/>
      <c r="H23" s="1309"/>
      <c r="I23" s="1309"/>
      <c r="J23" s="1309"/>
      <c r="K23" s="1310"/>
      <c r="L23" s="1311"/>
      <c r="M23" s="1312"/>
    </row>
    <row r="24" spans="1:13">
      <c r="A24" s="1219"/>
      <c r="B24" s="1219"/>
      <c r="C24" s="1309"/>
      <c r="D24" s="1309"/>
      <c r="E24" s="1309"/>
      <c r="F24" s="1309"/>
      <c r="G24" s="1309"/>
      <c r="H24" s="1309"/>
      <c r="I24" s="1309"/>
      <c r="J24" s="1309"/>
      <c r="K24" s="1310"/>
      <c r="L24" s="1311"/>
      <c r="M24" s="1312"/>
    </row>
    <row r="25" spans="1:13">
      <c r="A25" s="1219"/>
      <c r="B25" s="1219"/>
      <c r="C25" s="1309"/>
      <c r="D25" s="1309"/>
      <c r="E25" s="1309"/>
      <c r="F25" s="1309"/>
      <c r="G25" s="1309"/>
      <c r="H25" s="1309"/>
      <c r="I25" s="1309"/>
      <c r="J25" s="1309"/>
      <c r="K25" s="1310"/>
      <c r="L25" s="1311"/>
      <c r="M25" s="1312"/>
    </row>
    <row r="26" spans="1:13" ht="16.5" thickBot="1">
      <c r="A26" s="130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1"/>
      <c r="M26" s="131"/>
    </row>
    <row r="27" spans="1:13" ht="16.5" thickBot="1">
      <c r="A27" s="216" t="s">
        <v>19</v>
      </c>
      <c r="B27" s="217" t="str">
        <f>B3</f>
        <v>Poule A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1"/>
      <c r="M27" s="131"/>
    </row>
    <row r="28" spans="1:13">
      <c r="A28" s="656">
        <v>1</v>
      </c>
      <c r="B28" s="448" t="s">
        <v>160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1"/>
      <c r="M28" s="131"/>
    </row>
    <row r="29" spans="1:13">
      <c r="A29" s="566">
        <v>2</v>
      </c>
      <c r="B29" s="449" t="s">
        <v>50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1"/>
      <c r="M29" s="131"/>
    </row>
    <row r="30" spans="1:13">
      <c r="A30" s="566">
        <v>3</v>
      </c>
      <c r="B30" s="657" t="s">
        <v>51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1"/>
      <c r="M30" s="131"/>
    </row>
    <row r="31" spans="1:13" ht="16.5" thickBot="1">
      <c r="A31" s="567">
        <v>4</v>
      </c>
      <c r="B31" s="658" t="s">
        <v>79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1"/>
      <c r="M31" s="13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14">
    <mergeCell ref="C16:F16"/>
    <mergeCell ref="G16:J16"/>
    <mergeCell ref="C17:F17"/>
    <mergeCell ref="G17:J17"/>
    <mergeCell ref="C18:F18"/>
    <mergeCell ref="G18:J18"/>
    <mergeCell ref="C22:F22"/>
    <mergeCell ref="G22:J22"/>
    <mergeCell ref="C19:F19"/>
    <mergeCell ref="G19:J19"/>
    <mergeCell ref="C20:F20"/>
    <mergeCell ref="G20:J20"/>
    <mergeCell ref="C21:F21"/>
    <mergeCell ref="G21:J21"/>
  </mergeCells>
  <phoneticPr fontId="11" type="noConversion"/>
  <pageMargins left="0.75" right="0.75" top="1" bottom="1" header="0.5" footer="0.5"/>
  <pageSetup paperSize="9" scale="75" orientation="portrait" horizontalDpi="4294967292" verticalDpi="4294967292"/>
  <extLst>
    <ext xmlns:mx="http://schemas.microsoft.com/office/mac/excel/2008/main" uri="{64002731-A6B0-56B0-2670-7721B7C09600}">
      <mx:PLV Mode="0" OnePage="0" WScale="77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2" tint="-0.499984740745262"/>
  </sheetPr>
  <dimension ref="A1:AU139"/>
  <sheetViews>
    <sheetView topLeftCell="A131" zoomScale="124" zoomScaleNormal="124" zoomScalePageLayoutView="124" workbookViewId="0">
      <selection activeCell="N7" sqref="N7"/>
    </sheetView>
  </sheetViews>
  <sheetFormatPr defaultColWidth="9.125" defaultRowHeight="15.75"/>
  <cols>
    <col min="1" max="1" width="11" style="757" customWidth="1"/>
    <col min="2" max="2" width="26" style="757" bestFit="1" customWidth="1"/>
    <col min="3" max="5" width="6.625" style="758" customWidth="1"/>
    <col min="6" max="6" width="5" style="758" customWidth="1"/>
    <col min="7" max="9" width="6.625" style="758" customWidth="1"/>
    <col min="10" max="10" width="4.625" style="758" customWidth="1"/>
    <col min="11" max="11" width="5.5" style="757" bestFit="1" customWidth="1"/>
    <col min="12" max="12" width="5.875" style="757" bestFit="1" customWidth="1"/>
    <col min="13" max="13" width="4.625" style="759" customWidth="1"/>
    <col min="14" max="14" width="5.375" style="759" customWidth="1"/>
    <col min="15" max="15" width="21.5" style="758" bestFit="1" customWidth="1"/>
    <col min="16" max="16" width="4.5" style="758" customWidth="1"/>
    <col min="17" max="17" width="9.125" style="758"/>
    <col min="18" max="18" width="5.875" style="758" customWidth="1"/>
    <col min="19" max="19" width="12.875" style="758" customWidth="1"/>
    <col min="20" max="20" width="9.125" style="758"/>
    <col min="21" max="21" width="13.875" style="758" customWidth="1"/>
    <col min="22" max="22" width="7.375" style="758" customWidth="1"/>
    <col min="23" max="23" width="9.125" style="758"/>
    <col min="24" max="24" width="3.5" style="758" customWidth="1"/>
    <col min="25" max="25" width="9.125" style="758"/>
    <col min="26" max="26" width="5.5" style="758" customWidth="1"/>
    <col min="27" max="27" width="13.5" style="758" customWidth="1"/>
    <col min="28" max="28" width="13" style="758" customWidth="1"/>
    <col min="29" max="29" width="14.875" style="758" customWidth="1"/>
    <col min="30" max="30" width="9.125" style="758"/>
    <col min="31" max="31" width="7" style="758" customWidth="1"/>
    <col min="32" max="32" width="6.625" style="758" customWidth="1"/>
    <col min="33" max="33" width="13.625" style="758" customWidth="1"/>
    <col min="34" max="34" width="9.125" style="758"/>
    <col min="35" max="35" width="18.125" style="758" customWidth="1"/>
    <col min="36" max="36" width="6.125" style="758" customWidth="1"/>
    <col min="37" max="37" width="7.625" style="758" customWidth="1"/>
    <col min="38" max="38" width="3.875" style="758" customWidth="1"/>
    <col min="39" max="39" width="7.125" style="758" customWidth="1"/>
    <col min="40" max="40" width="4.375" style="758" customWidth="1"/>
    <col min="41" max="41" width="13.5" style="758" customWidth="1"/>
    <col min="42" max="43" width="9.125" style="758"/>
    <col min="44" max="44" width="5.375" style="758" customWidth="1"/>
    <col min="45" max="45" width="9.125" style="758"/>
    <col min="46" max="46" width="6" style="758" customWidth="1"/>
    <col min="47" max="47" width="14.375" style="758" customWidth="1"/>
    <col min="48" max="48" width="9.125" style="758"/>
    <col min="49" max="49" width="18.375" style="758" customWidth="1"/>
    <col min="50" max="50" width="5.625" style="758" customWidth="1"/>
    <col min="51" max="51" width="7.5" style="758" customWidth="1"/>
    <col min="52" max="52" width="2.625" style="758" customWidth="1"/>
    <col min="53" max="53" width="7" style="758" customWidth="1"/>
    <col min="54" max="54" width="4.625" style="758" customWidth="1"/>
    <col min="55" max="55" width="14.5" style="758" customWidth="1"/>
    <col min="56" max="56" width="9.125" style="758"/>
    <col min="57" max="57" width="17.375" style="758" customWidth="1"/>
    <col min="58" max="16384" width="9.125" style="758"/>
  </cols>
  <sheetData>
    <row r="1" spans="1:47" ht="18.75" thickBot="1">
      <c r="A1" s="796" t="s">
        <v>176</v>
      </c>
      <c r="B1" s="797"/>
      <c r="C1" s="764"/>
      <c r="D1" s="764"/>
      <c r="E1" s="764"/>
      <c r="F1" s="764"/>
      <c r="G1" s="764"/>
      <c r="H1" s="764"/>
      <c r="I1" s="764"/>
      <c r="J1" s="764"/>
      <c r="K1" s="765"/>
      <c r="L1" s="765"/>
      <c r="M1" s="798"/>
      <c r="N1" s="799"/>
      <c r="R1" s="757"/>
      <c r="S1" s="757"/>
      <c r="AE1" s="758" t="s">
        <v>174</v>
      </c>
      <c r="AF1" s="757"/>
      <c r="AG1" s="757"/>
      <c r="AT1" s="757"/>
      <c r="AU1" s="757"/>
    </row>
    <row r="2" spans="1:47">
      <c r="A2" s="804"/>
      <c r="B2" s="800"/>
      <c r="C2" s="1580" t="s">
        <v>177</v>
      </c>
      <c r="D2" s="1581"/>
      <c r="E2" s="1581"/>
      <c r="F2" s="1581"/>
      <c r="G2" s="1581"/>
      <c r="H2" s="1581"/>
      <c r="I2" s="1582"/>
      <c r="J2" s="800"/>
      <c r="K2" s="801"/>
      <c r="L2" s="801"/>
      <c r="M2" s="802"/>
      <c r="N2" s="803"/>
      <c r="R2" s="757"/>
      <c r="S2" s="757"/>
      <c r="AF2" s="757"/>
      <c r="AG2" s="757"/>
      <c r="AT2" s="757"/>
      <c r="AU2" s="757"/>
    </row>
    <row r="3" spans="1:47" ht="16.5" thickBot="1">
      <c r="A3" s="805"/>
      <c r="B3" s="801"/>
      <c r="C3" s="1583"/>
      <c r="D3" s="1584"/>
      <c r="E3" s="1584"/>
      <c r="F3" s="1584"/>
      <c r="G3" s="1584"/>
      <c r="H3" s="1584"/>
      <c r="I3" s="1585"/>
      <c r="J3" s="800"/>
      <c r="K3" s="801"/>
      <c r="L3" s="801"/>
      <c r="M3" s="802"/>
      <c r="N3" s="803"/>
      <c r="R3" s="757"/>
      <c r="S3" s="757"/>
      <c r="AF3" s="757"/>
      <c r="AG3" s="757"/>
      <c r="AT3" s="757"/>
      <c r="AU3" s="757"/>
    </row>
    <row r="4" spans="1:47" ht="16.5" thickBot="1">
      <c r="A4" s="805"/>
      <c r="B4" s="801"/>
      <c r="C4" s="800"/>
      <c r="D4" s="800"/>
      <c r="E4" s="800"/>
      <c r="F4" s="800"/>
      <c r="G4" s="800"/>
      <c r="H4" s="800"/>
      <c r="I4" s="800"/>
      <c r="J4" s="800"/>
      <c r="K4" s="801"/>
      <c r="L4" s="801"/>
      <c r="M4" s="802"/>
      <c r="N4" s="803"/>
      <c r="R4" s="757"/>
      <c r="S4" s="757"/>
      <c r="AF4" s="757"/>
      <c r="AG4" s="757"/>
      <c r="AT4" s="757"/>
      <c r="AU4" s="757"/>
    </row>
    <row r="5" spans="1:47" ht="29.1" customHeight="1" thickBot="1">
      <c r="A5" s="766" t="s">
        <v>2</v>
      </c>
      <c r="B5" s="767" t="s">
        <v>1</v>
      </c>
      <c r="C5" s="1597" t="s">
        <v>7</v>
      </c>
      <c r="D5" s="1597"/>
      <c r="E5" s="1597"/>
      <c r="F5" s="1597"/>
      <c r="G5" s="1597" t="s">
        <v>8</v>
      </c>
      <c r="H5" s="1597"/>
      <c r="I5" s="1597"/>
      <c r="J5" s="1597"/>
      <c r="K5" s="767" t="s">
        <v>23</v>
      </c>
      <c r="L5" s="767" t="s">
        <v>173</v>
      </c>
      <c r="M5" s="1598" t="s">
        <v>175</v>
      </c>
      <c r="N5" s="1599"/>
    </row>
    <row r="6" spans="1:47">
      <c r="A6" s="514">
        <f>'OG9'!A21</f>
        <v>901</v>
      </c>
      <c r="B6" s="224" t="str">
        <f>'OG9'!B21</f>
        <v>2 tegen 1</v>
      </c>
      <c r="C6" s="1556" t="str">
        <f>'OG9'!C21:F21</f>
        <v xml:space="preserve">Scharn E6 </v>
      </c>
      <c r="D6" s="1556"/>
      <c r="E6" s="1556"/>
      <c r="F6" s="1556"/>
      <c r="G6" s="1556" t="str">
        <f>'OG9'!G21:J21</f>
        <v xml:space="preserve">Scharn E2 </v>
      </c>
      <c r="H6" s="1556"/>
      <c r="I6" s="1556"/>
      <c r="J6" s="1556"/>
      <c r="K6" s="1123">
        <f>'OG9'!K21</f>
        <v>0.375</v>
      </c>
      <c r="L6" s="1123" t="str">
        <f>'OG9'!L21</f>
        <v>1A</v>
      </c>
      <c r="M6" s="1243"/>
      <c r="N6" s="1250"/>
    </row>
    <row r="7" spans="1:47">
      <c r="A7" s="768">
        <f>'OG9'!A22</f>
        <v>902</v>
      </c>
      <c r="B7" s="516" t="str">
        <f>'OG9'!B22</f>
        <v>4 tegen 3</v>
      </c>
      <c r="C7" s="1554" t="str">
        <f>'OG9'!C22:F22</f>
        <v>Sporting Heerlen E2</v>
      </c>
      <c r="D7" s="1554"/>
      <c r="E7" s="1554"/>
      <c r="F7" s="1554"/>
      <c r="G7" s="1554" t="str">
        <f>'OG9'!G22:J22</f>
        <v>DVO E5</v>
      </c>
      <c r="H7" s="1554"/>
      <c r="I7" s="1554"/>
      <c r="J7" s="1554"/>
      <c r="K7" s="984">
        <f>'OG9'!K22</f>
        <v>0.375</v>
      </c>
      <c r="L7" s="984" t="str">
        <f>'OG9'!L22</f>
        <v>1B</v>
      </c>
      <c r="M7" s="769"/>
      <c r="N7" s="985"/>
    </row>
    <row r="8" spans="1:47">
      <c r="A8" s="768">
        <f>'OG9'!A23</f>
        <v>903</v>
      </c>
      <c r="B8" s="516" t="str">
        <f>'OG9'!B23</f>
        <v>5 tegen 2</v>
      </c>
      <c r="C8" s="1554" t="str">
        <f>'OG9'!C23:F23</f>
        <v>RKSV Heer E1</v>
      </c>
      <c r="D8" s="1554"/>
      <c r="E8" s="1554"/>
      <c r="F8" s="1554"/>
      <c r="G8" s="1554" t="str">
        <f>'OG9'!G23:J23</f>
        <v xml:space="preserve">Scharn E6 </v>
      </c>
      <c r="H8" s="1554"/>
      <c r="I8" s="1554"/>
      <c r="J8" s="1554"/>
      <c r="K8" s="984">
        <f>'OG9'!K23</f>
        <v>0.3888888888888889</v>
      </c>
      <c r="L8" s="984" t="str">
        <f>'OG9'!L23</f>
        <v>1A</v>
      </c>
      <c r="M8" s="769"/>
      <c r="N8" s="986"/>
    </row>
    <row r="9" spans="1:47">
      <c r="A9" s="768">
        <f>'OG9'!A24</f>
        <v>904</v>
      </c>
      <c r="B9" s="516" t="str">
        <f>'OG9'!B24</f>
        <v>1 tegen 4</v>
      </c>
      <c r="C9" s="1554" t="str">
        <f>'OG9'!C24:F24</f>
        <v xml:space="preserve">Scharn E2 </v>
      </c>
      <c r="D9" s="1554"/>
      <c r="E9" s="1554"/>
      <c r="F9" s="1554"/>
      <c r="G9" s="1554" t="str">
        <f>'OG9'!G24:J24</f>
        <v>Sporting Heerlen E2</v>
      </c>
      <c r="H9" s="1554"/>
      <c r="I9" s="1554"/>
      <c r="J9" s="1554"/>
      <c r="K9" s="984">
        <f>'OG9'!K24</f>
        <v>0.3888888888888889</v>
      </c>
      <c r="L9" s="984" t="str">
        <f>'OG9'!L24</f>
        <v>1B</v>
      </c>
      <c r="M9" s="769"/>
      <c r="N9" s="985"/>
    </row>
    <row r="10" spans="1:47">
      <c r="A10" s="768">
        <f>'OG9'!A25</f>
        <v>905</v>
      </c>
      <c r="B10" s="516" t="str">
        <f>'OG9'!B25</f>
        <v>3 tegen 5</v>
      </c>
      <c r="C10" s="1554" t="str">
        <f>'OG9'!C25:F25</f>
        <v>DVO E5</v>
      </c>
      <c r="D10" s="1554"/>
      <c r="E10" s="1554"/>
      <c r="F10" s="1554"/>
      <c r="G10" s="1554" t="str">
        <f>'OG9'!G25:J25</f>
        <v>RKSV Heer E1</v>
      </c>
      <c r="H10" s="1554"/>
      <c r="I10" s="1554"/>
      <c r="J10" s="1554"/>
      <c r="K10" s="984">
        <f>'OG9'!K25</f>
        <v>0.40277777777777779</v>
      </c>
      <c r="L10" s="984" t="str">
        <f>'OG9'!L25</f>
        <v>1A</v>
      </c>
      <c r="M10" s="769"/>
      <c r="N10" s="986"/>
    </row>
    <row r="11" spans="1:47">
      <c r="A11" s="768">
        <f>'OG9'!A26</f>
        <v>906</v>
      </c>
      <c r="B11" s="516" t="str">
        <f>'OG9'!B26</f>
        <v>2 tegen 4</v>
      </c>
      <c r="C11" s="1554" t="str">
        <f>'OG9'!C26:F26</f>
        <v xml:space="preserve">Scharn E6 </v>
      </c>
      <c r="D11" s="1554"/>
      <c r="E11" s="1554"/>
      <c r="F11" s="1554"/>
      <c r="G11" s="1554" t="str">
        <f>'OG9'!G26:J26</f>
        <v>Sporting Heerlen E2</v>
      </c>
      <c r="H11" s="1554"/>
      <c r="I11" s="1554"/>
      <c r="J11" s="1554"/>
      <c r="K11" s="984">
        <f>'OG9'!K26</f>
        <v>0.40277777777777779</v>
      </c>
      <c r="L11" s="984" t="str">
        <f>'OG9'!L26</f>
        <v>1B</v>
      </c>
      <c r="M11" s="769"/>
      <c r="N11" s="985"/>
    </row>
    <row r="12" spans="1:47">
      <c r="A12" s="768">
        <f>'OG9'!A27</f>
        <v>907</v>
      </c>
      <c r="B12" s="516" t="str">
        <f>'OG9'!B27</f>
        <v>1 tegen 3</v>
      </c>
      <c r="C12" s="1554" t="str">
        <f>'OG9'!C27:F27</f>
        <v xml:space="preserve">Scharn E2 </v>
      </c>
      <c r="D12" s="1554"/>
      <c r="E12" s="1554"/>
      <c r="F12" s="1554"/>
      <c r="G12" s="1554" t="str">
        <f>'OG9'!G27:J27</f>
        <v>DVO E5</v>
      </c>
      <c r="H12" s="1554"/>
      <c r="I12" s="1554"/>
      <c r="J12" s="1554"/>
      <c r="K12" s="984">
        <f>'OG9'!K27</f>
        <v>0.41666666666666669</v>
      </c>
      <c r="L12" s="984" t="str">
        <f>'OG9'!L27</f>
        <v>1A</v>
      </c>
      <c r="M12" s="769"/>
      <c r="N12" s="985"/>
    </row>
    <row r="13" spans="1:47">
      <c r="A13" s="768">
        <f>'OG9'!A28</f>
        <v>908</v>
      </c>
      <c r="B13" s="516" t="str">
        <f>'OG9'!B28</f>
        <v>4 tegen 5</v>
      </c>
      <c r="C13" s="1554" t="str">
        <f>'OG9'!C28:F28</f>
        <v>Sporting Heerlen E2</v>
      </c>
      <c r="D13" s="1554"/>
      <c r="E13" s="1554"/>
      <c r="F13" s="1554"/>
      <c r="G13" s="1554" t="str">
        <f>'OG9'!G28:J28</f>
        <v>RKSV Heer E1</v>
      </c>
      <c r="H13" s="1554"/>
      <c r="I13" s="1554"/>
      <c r="J13" s="1554"/>
      <c r="K13" s="984">
        <f>'OG9'!K28</f>
        <v>0.41666666666666669</v>
      </c>
      <c r="L13" s="984" t="str">
        <f>'OG9'!L28</f>
        <v>1B</v>
      </c>
      <c r="M13" s="769"/>
      <c r="N13" s="986"/>
    </row>
    <row r="14" spans="1:47">
      <c r="A14" s="768">
        <f>'OG9'!A29</f>
        <v>909</v>
      </c>
      <c r="B14" s="516" t="str">
        <f>'OG9'!B29</f>
        <v>3 tegen 2</v>
      </c>
      <c r="C14" s="1554" t="str">
        <f>'OG9'!C29:F29</f>
        <v>DVO E5</v>
      </c>
      <c r="D14" s="1554"/>
      <c r="E14" s="1554"/>
      <c r="F14" s="1554"/>
      <c r="G14" s="1554" t="str">
        <f>'OG9'!G29:J29</f>
        <v xml:space="preserve">Scharn E6 </v>
      </c>
      <c r="H14" s="1554"/>
      <c r="I14" s="1554"/>
      <c r="J14" s="1554"/>
      <c r="K14" s="984">
        <f>'OG9'!K29</f>
        <v>0.43055555555555558</v>
      </c>
      <c r="L14" s="984" t="str">
        <f>'OG9'!L29</f>
        <v>1A</v>
      </c>
      <c r="M14" s="769"/>
      <c r="N14" s="985"/>
    </row>
    <row r="15" spans="1:47">
      <c r="A15" s="768">
        <f>'OG9'!A30</f>
        <v>910</v>
      </c>
      <c r="B15" s="516" t="str">
        <f>'OG9'!B30</f>
        <v>5 tegen 1</v>
      </c>
      <c r="C15" s="1554" t="str">
        <f>'OG9'!C30:F30</f>
        <v>RKSV Heer E1</v>
      </c>
      <c r="D15" s="1554"/>
      <c r="E15" s="1554"/>
      <c r="F15" s="1554"/>
      <c r="G15" s="1554" t="str">
        <f>'OG9'!G30:J30</f>
        <v xml:space="preserve">Scharn E2 </v>
      </c>
      <c r="H15" s="1554"/>
      <c r="I15" s="1554"/>
      <c r="J15" s="1554"/>
      <c r="K15" s="984">
        <f>'OG9'!K30</f>
        <v>0.43055555555555558</v>
      </c>
      <c r="L15" s="984" t="str">
        <f>'OG9'!L30</f>
        <v>1B</v>
      </c>
      <c r="M15" s="769"/>
      <c r="N15" s="986"/>
    </row>
    <row r="16" spans="1:47">
      <c r="A16" s="372">
        <f>'OG9'!O21</f>
        <v>911</v>
      </c>
      <c r="B16" s="550" t="str">
        <f>'OG9'!P21</f>
        <v>2 tegen 1</v>
      </c>
      <c r="C16" s="1596" t="str">
        <f>'OG9'!Q21</f>
        <v>UOW '02 E2</v>
      </c>
      <c r="D16" s="1596"/>
      <c r="E16" s="1596"/>
      <c r="F16" s="1596"/>
      <c r="G16" s="1596" t="str">
        <f>'OG9'!U21</f>
        <v xml:space="preserve">Scharn E9 </v>
      </c>
      <c r="H16" s="1596"/>
      <c r="I16" s="1596"/>
      <c r="J16" s="1596"/>
      <c r="K16" s="551">
        <f>'OG9'!Y21</f>
        <v>0.375</v>
      </c>
      <c r="L16" s="551" t="str">
        <f>'OG9'!Z21</f>
        <v>2A</v>
      </c>
      <c r="M16" s="772"/>
      <c r="N16" s="987"/>
    </row>
    <row r="17" spans="1:14">
      <c r="A17" s="372">
        <f>'OG9'!O22</f>
        <v>912</v>
      </c>
      <c r="B17" s="550" t="str">
        <f>'OG9'!P22</f>
        <v>4 tegen 3</v>
      </c>
      <c r="C17" s="1596" t="str">
        <f>'OG9'!Q22</f>
        <v>Groene Ster E3</v>
      </c>
      <c r="D17" s="1596"/>
      <c r="E17" s="1596"/>
      <c r="F17" s="1596"/>
      <c r="G17" s="1596" t="str">
        <f>'OG9'!U22</f>
        <v xml:space="preserve">FC Galmaarden </v>
      </c>
      <c r="H17" s="1596"/>
      <c r="I17" s="1596"/>
      <c r="J17" s="1596"/>
      <c r="K17" s="551">
        <f>'OG9'!Y22</f>
        <v>0.375</v>
      </c>
      <c r="L17" s="551" t="str">
        <f>'OG9'!Z22</f>
        <v>2B</v>
      </c>
      <c r="M17" s="772"/>
      <c r="N17" s="987"/>
    </row>
    <row r="18" spans="1:14">
      <c r="A18" s="372">
        <f>'OG9'!O23</f>
        <v>913</v>
      </c>
      <c r="B18" s="550" t="str">
        <f>'OG9'!P23</f>
        <v>5 tegen 2</v>
      </c>
      <c r="C18" s="1596" t="str">
        <f>'OG9'!Q23</f>
        <v>RKASV E3</v>
      </c>
      <c r="D18" s="1596"/>
      <c r="E18" s="1596"/>
      <c r="F18" s="1596"/>
      <c r="G18" s="1596" t="str">
        <f>'OG9'!U23</f>
        <v>UOW '02 E2</v>
      </c>
      <c r="H18" s="1596"/>
      <c r="I18" s="1596"/>
      <c r="J18" s="1596"/>
      <c r="K18" s="551">
        <f>'OG9'!Y23</f>
        <v>0.3888888888888889</v>
      </c>
      <c r="L18" s="551" t="str">
        <f>'OG9'!Z23</f>
        <v>2A</v>
      </c>
      <c r="M18" s="772"/>
      <c r="N18" s="987"/>
    </row>
    <row r="19" spans="1:14">
      <c r="A19" s="372">
        <f>'OG9'!O24</f>
        <v>914</v>
      </c>
      <c r="B19" s="550" t="str">
        <f>'OG9'!P24</f>
        <v>1 tegen 4</v>
      </c>
      <c r="C19" s="1596" t="str">
        <f>'OG9'!Q24</f>
        <v xml:space="preserve">Scharn E9 </v>
      </c>
      <c r="D19" s="1596"/>
      <c r="E19" s="1596"/>
      <c r="F19" s="1596"/>
      <c r="G19" s="1596" t="str">
        <f>'OG9'!U24</f>
        <v>Groene Ster E3</v>
      </c>
      <c r="H19" s="1596"/>
      <c r="I19" s="1596"/>
      <c r="J19" s="1596"/>
      <c r="K19" s="551">
        <f>'OG9'!Y24</f>
        <v>0.3888888888888889</v>
      </c>
      <c r="L19" s="551" t="str">
        <f>'OG9'!Z24</f>
        <v>2B</v>
      </c>
      <c r="M19" s="772"/>
      <c r="N19" s="988"/>
    </row>
    <row r="20" spans="1:14">
      <c r="A20" s="372">
        <f>'OG9'!O25</f>
        <v>915</v>
      </c>
      <c r="B20" s="550" t="str">
        <f>'OG9'!P25</f>
        <v>3 tegen 5</v>
      </c>
      <c r="C20" s="1596" t="str">
        <f>'OG9'!Q25</f>
        <v xml:space="preserve">FC Galmaarden </v>
      </c>
      <c r="D20" s="1596"/>
      <c r="E20" s="1596"/>
      <c r="F20" s="1596"/>
      <c r="G20" s="1596" t="str">
        <f>'OG9'!U25</f>
        <v>RKASV E3</v>
      </c>
      <c r="H20" s="1596"/>
      <c r="I20" s="1596"/>
      <c r="J20" s="1596"/>
      <c r="K20" s="551">
        <f>'OG9'!Y25</f>
        <v>0.40277777777777779</v>
      </c>
      <c r="L20" s="551" t="str">
        <f>'OG9'!Z25</f>
        <v>2A</v>
      </c>
      <c r="M20" s="772"/>
      <c r="N20" s="988"/>
    </row>
    <row r="21" spans="1:14">
      <c r="A21" s="372">
        <f>'OG9'!O26</f>
        <v>916</v>
      </c>
      <c r="B21" s="550" t="str">
        <f>'OG9'!P26</f>
        <v>2 tegen 4</v>
      </c>
      <c r="C21" s="1596" t="str">
        <f>'OG9'!Q26</f>
        <v>UOW '02 E2</v>
      </c>
      <c r="D21" s="1596"/>
      <c r="E21" s="1596"/>
      <c r="F21" s="1596"/>
      <c r="G21" s="1596" t="str">
        <f>'OG9'!U26</f>
        <v>Groene Ster E3</v>
      </c>
      <c r="H21" s="1596"/>
      <c r="I21" s="1596"/>
      <c r="J21" s="1596"/>
      <c r="K21" s="551">
        <f>'OG9'!Y26</f>
        <v>0.40277777777777779</v>
      </c>
      <c r="L21" s="551" t="str">
        <f>'OG9'!Z26</f>
        <v>2B</v>
      </c>
      <c r="M21" s="772"/>
      <c r="N21" s="987"/>
    </row>
    <row r="22" spans="1:14">
      <c r="A22" s="372">
        <f>'OG9'!O27</f>
        <v>917</v>
      </c>
      <c r="B22" s="550" t="str">
        <f>'OG9'!P27</f>
        <v>1 tegen 3</v>
      </c>
      <c r="C22" s="1596" t="str">
        <f>'OG9'!Q27</f>
        <v xml:space="preserve">Scharn E9 </v>
      </c>
      <c r="D22" s="1596"/>
      <c r="E22" s="1596"/>
      <c r="F22" s="1596"/>
      <c r="G22" s="1596" t="str">
        <f>'OG9'!U27</f>
        <v xml:space="preserve">FC Galmaarden </v>
      </c>
      <c r="H22" s="1596"/>
      <c r="I22" s="1596"/>
      <c r="J22" s="1596"/>
      <c r="K22" s="551">
        <f>'OG9'!Y27</f>
        <v>0.41666666666666669</v>
      </c>
      <c r="L22" s="551" t="str">
        <f>'OG9'!Z27</f>
        <v>2A</v>
      </c>
      <c r="M22" s="772"/>
      <c r="N22" s="987"/>
    </row>
    <row r="23" spans="1:14">
      <c r="A23" s="372">
        <f>'OG9'!O28</f>
        <v>918</v>
      </c>
      <c r="B23" s="550" t="str">
        <f>'OG9'!P28</f>
        <v>4 tegen 5</v>
      </c>
      <c r="C23" s="1596" t="str">
        <f>'OG9'!Q28</f>
        <v>Groene Ster E3</v>
      </c>
      <c r="D23" s="1596"/>
      <c r="E23" s="1596"/>
      <c r="F23" s="1596"/>
      <c r="G23" s="1596" t="str">
        <f>'OG9'!U28</f>
        <v>RKASV E3</v>
      </c>
      <c r="H23" s="1596"/>
      <c r="I23" s="1596"/>
      <c r="J23" s="1596"/>
      <c r="K23" s="551">
        <f>'OG9'!Y28</f>
        <v>0.41666666666666669</v>
      </c>
      <c r="L23" s="551" t="str">
        <f>'OG9'!Z28</f>
        <v>2B</v>
      </c>
      <c r="M23" s="772"/>
      <c r="N23" s="987"/>
    </row>
    <row r="24" spans="1:14">
      <c r="A24" s="372">
        <f>'OG9'!O29</f>
        <v>919</v>
      </c>
      <c r="B24" s="550" t="str">
        <f>'OG9'!P29</f>
        <v>3 tegen 2</v>
      </c>
      <c r="C24" s="1596" t="str">
        <f>'OG9'!Q29</f>
        <v xml:space="preserve">FC Galmaarden </v>
      </c>
      <c r="D24" s="1596"/>
      <c r="E24" s="1596"/>
      <c r="F24" s="1596"/>
      <c r="G24" s="1596" t="str">
        <f>'OG9'!U29</f>
        <v>UOW '02 E2</v>
      </c>
      <c r="H24" s="1596"/>
      <c r="I24" s="1596"/>
      <c r="J24" s="1596"/>
      <c r="K24" s="551">
        <f>'OG9'!Y29</f>
        <v>0.43055555555555558</v>
      </c>
      <c r="L24" s="551" t="str">
        <f>'OG9'!Z29</f>
        <v>2A</v>
      </c>
      <c r="M24" s="772"/>
      <c r="N24" s="775"/>
    </row>
    <row r="25" spans="1:14">
      <c r="A25" s="372">
        <f>'OG9'!O30</f>
        <v>920</v>
      </c>
      <c r="B25" s="550" t="str">
        <f>'OG9'!P30</f>
        <v>5 tegen 1</v>
      </c>
      <c r="C25" s="1596" t="str">
        <f>'OG9'!Q30</f>
        <v>RKASV E3</v>
      </c>
      <c r="D25" s="1596"/>
      <c r="E25" s="1596"/>
      <c r="F25" s="1596"/>
      <c r="G25" s="1596" t="str">
        <f>'OG9'!U30</f>
        <v xml:space="preserve">Scharn E9 </v>
      </c>
      <c r="H25" s="1596"/>
      <c r="I25" s="1596"/>
      <c r="J25" s="1596"/>
      <c r="K25" s="551">
        <f>'OG9'!Y30</f>
        <v>0.43055555555555558</v>
      </c>
      <c r="L25" s="551" t="str">
        <f>'OG9'!Z30</f>
        <v>2B</v>
      </c>
      <c r="M25" s="772"/>
      <c r="N25" s="776"/>
    </row>
    <row r="26" spans="1:14">
      <c r="A26" s="770">
        <f>'OG9'!A64</f>
        <v>921</v>
      </c>
      <c r="B26" s="562" t="str">
        <f>'OG9'!B64</f>
        <v>2 tegen 1</v>
      </c>
      <c r="C26" s="1595" t="str">
        <f>'OG9'!C64:F64</f>
        <v>Geulsche Boys E2</v>
      </c>
      <c r="D26" s="1595"/>
      <c r="E26" s="1595"/>
      <c r="F26" s="1595"/>
      <c r="G26" s="1595" t="str">
        <f>'OG9'!G64:J64</f>
        <v>Scharn E7</v>
      </c>
      <c r="H26" s="1595"/>
      <c r="I26" s="1595"/>
      <c r="J26" s="1595"/>
      <c r="K26" s="534">
        <f>'OG9'!K64</f>
        <v>0.375</v>
      </c>
      <c r="L26" s="534" t="str">
        <f>'OG9'!L64</f>
        <v>3A</v>
      </c>
      <c r="M26" s="771"/>
      <c r="N26" s="989"/>
    </row>
    <row r="27" spans="1:14">
      <c r="A27" s="770">
        <f>'OG9'!A65</f>
        <v>922</v>
      </c>
      <c r="B27" s="562" t="str">
        <f>'OG9'!B65</f>
        <v>4 tegen 3</v>
      </c>
      <c r="C27" s="1595" t="str">
        <f>'OG9'!C65:F65</f>
        <v>RKASV E1</v>
      </c>
      <c r="D27" s="1595"/>
      <c r="E27" s="1595"/>
      <c r="F27" s="1595"/>
      <c r="G27" s="1595" t="str">
        <f>'OG9'!G65:J65</f>
        <v>Sporting Sittard E1</v>
      </c>
      <c r="H27" s="1595"/>
      <c r="I27" s="1595"/>
      <c r="J27" s="1595"/>
      <c r="K27" s="534">
        <f>'OG9'!K65</f>
        <v>0.375</v>
      </c>
      <c r="L27" s="534" t="str">
        <f>'OG9'!L65</f>
        <v>3B</v>
      </c>
      <c r="M27" s="771"/>
      <c r="N27" s="989"/>
    </row>
    <row r="28" spans="1:14">
      <c r="A28" s="770">
        <f>'OG9'!A66</f>
        <v>923</v>
      </c>
      <c r="B28" s="562" t="str">
        <f>'OG9'!B66</f>
        <v>5 tegen 2</v>
      </c>
      <c r="C28" s="1595" t="str">
        <f>'OG9'!C66:F66</f>
        <v xml:space="preserve">Scharn F all stars </v>
      </c>
      <c r="D28" s="1595"/>
      <c r="E28" s="1595"/>
      <c r="F28" s="1595"/>
      <c r="G28" s="1595" t="str">
        <f>'OG9'!G66:J66</f>
        <v>Geulsche Boys E2</v>
      </c>
      <c r="H28" s="1595"/>
      <c r="I28" s="1595"/>
      <c r="J28" s="1595"/>
      <c r="K28" s="534">
        <f>'OG9'!K66</f>
        <v>0.3888888888888889</v>
      </c>
      <c r="L28" s="534" t="str">
        <f>'OG9'!L66</f>
        <v>3A</v>
      </c>
      <c r="M28" s="771"/>
      <c r="N28" s="989"/>
    </row>
    <row r="29" spans="1:14">
      <c r="A29" s="770">
        <f>'OG9'!A67</f>
        <v>924</v>
      </c>
      <c r="B29" s="562" t="str">
        <f>'OG9'!B67</f>
        <v>1 tegen 4</v>
      </c>
      <c r="C29" s="1595" t="str">
        <f>'OG9'!C67:F67</f>
        <v>Scharn E7</v>
      </c>
      <c r="D29" s="1595"/>
      <c r="E29" s="1595"/>
      <c r="F29" s="1595"/>
      <c r="G29" s="1595" t="str">
        <f>'OG9'!G67:J67</f>
        <v>RKASV E1</v>
      </c>
      <c r="H29" s="1595"/>
      <c r="I29" s="1595"/>
      <c r="J29" s="1595"/>
      <c r="K29" s="534">
        <f>'OG9'!K67</f>
        <v>0.3888888888888889</v>
      </c>
      <c r="L29" s="534" t="str">
        <f>'OG9'!L67</f>
        <v>3B</v>
      </c>
      <c r="M29" s="771"/>
      <c r="N29" s="989"/>
    </row>
    <row r="30" spans="1:14">
      <c r="A30" s="770">
        <f>'OG9'!A68</f>
        <v>925</v>
      </c>
      <c r="B30" s="562" t="str">
        <f>'OG9'!B68</f>
        <v>3 tegen 5</v>
      </c>
      <c r="C30" s="1595" t="str">
        <f>'OG9'!C68:F68</f>
        <v>Sporting Sittard E1</v>
      </c>
      <c r="D30" s="1595"/>
      <c r="E30" s="1595"/>
      <c r="F30" s="1595"/>
      <c r="G30" s="1595" t="str">
        <f>'OG9'!G68:J68</f>
        <v xml:space="preserve">Scharn F all stars </v>
      </c>
      <c r="H30" s="1595"/>
      <c r="I30" s="1595"/>
      <c r="J30" s="1595"/>
      <c r="K30" s="534">
        <f>'OG9'!K68</f>
        <v>0.40277777777777779</v>
      </c>
      <c r="L30" s="534" t="str">
        <f>'OG9'!L68</f>
        <v>3A</v>
      </c>
      <c r="M30" s="771"/>
      <c r="N30" s="989"/>
    </row>
    <row r="31" spans="1:14">
      <c r="A31" s="770">
        <f>'OG9'!A69</f>
        <v>926</v>
      </c>
      <c r="B31" s="562" t="str">
        <f>'OG9'!B69</f>
        <v>2 tegen 4</v>
      </c>
      <c r="C31" s="1595" t="str">
        <f>'OG9'!C69:F69</f>
        <v>Geulsche Boys E2</v>
      </c>
      <c r="D31" s="1595"/>
      <c r="E31" s="1595"/>
      <c r="F31" s="1595"/>
      <c r="G31" s="1595" t="str">
        <f>'OG9'!G69:J69</f>
        <v>RKASV E1</v>
      </c>
      <c r="H31" s="1595"/>
      <c r="I31" s="1595"/>
      <c r="J31" s="1595"/>
      <c r="K31" s="534">
        <f>'OG9'!K69</f>
        <v>0.40277777777777779</v>
      </c>
      <c r="L31" s="534" t="str">
        <f>'OG9'!L69</f>
        <v>3B</v>
      </c>
      <c r="M31" s="771"/>
      <c r="N31" s="990"/>
    </row>
    <row r="32" spans="1:14">
      <c r="A32" s="770">
        <f>'OG9'!A70</f>
        <v>927</v>
      </c>
      <c r="B32" s="562" t="str">
        <f>'OG9'!B70</f>
        <v>1 tegen 3</v>
      </c>
      <c r="C32" s="1595" t="str">
        <f>'OG9'!C70:F70</f>
        <v>Scharn E7</v>
      </c>
      <c r="D32" s="1595"/>
      <c r="E32" s="1595"/>
      <c r="F32" s="1595"/>
      <c r="G32" s="1595" t="str">
        <f>'OG9'!G70:J70</f>
        <v>Sporting Sittard E1</v>
      </c>
      <c r="H32" s="1595"/>
      <c r="I32" s="1595"/>
      <c r="J32" s="1595"/>
      <c r="K32" s="534">
        <f>'OG9'!K70</f>
        <v>0.41666666666666669</v>
      </c>
      <c r="L32" s="534" t="str">
        <f>'OG9'!L70</f>
        <v>3A</v>
      </c>
      <c r="M32" s="771"/>
      <c r="N32" s="989"/>
    </row>
    <row r="33" spans="1:14">
      <c r="A33" s="770">
        <f>'OG9'!A71</f>
        <v>928</v>
      </c>
      <c r="B33" s="562" t="str">
        <f>'OG9'!B71</f>
        <v>4 tegen 5</v>
      </c>
      <c r="C33" s="1595" t="str">
        <f>'OG9'!C71:F71</f>
        <v>RKASV E1</v>
      </c>
      <c r="D33" s="1595"/>
      <c r="E33" s="1595"/>
      <c r="F33" s="1595"/>
      <c r="G33" s="1595" t="str">
        <f>'OG9'!G71:J71</f>
        <v xml:space="preserve">Scharn F all stars </v>
      </c>
      <c r="H33" s="1595"/>
      <c r="I33" s="1595"/>
      <c r="J33" s="1595"/>
      <c r="K33" s="534">
        <f>'OG9'!K71</f>
        <v>0.41666666666666669</v>
      </c>
      <c r="L33" s="534" t="str">
        <f>'OG9'!L71</f>
        <v>3B</v>
      </c>
      <c r="M33" s="771"/>
      <c r="N33" s="990"/>
    </row>
    <row r="34" spans="1:14">
      <c r="A34" s="770">
        <f>'OG9'!A72</f>
        <v>929</v>
      </c>
      <c r="B34" s="562" t="str">
        <f>'OG9'!B72</f>
        <v>3 tegen 2</v>
      </c>
      <c r="C34" s="1595" t="str">
        <f>'OG9'!C72:F72</f>
        <v>Sporting Sittard E1</v>
      </c>
      <c r="D34" s="1595"/>
      <c r="E34" s="1595"/>
      <c r="F34" s="1595"/>
      <c r="G34" s="1595" t="str">
        <f>'OG9'!G72:J72</f>
        <v>Geulsche Boys E2</v>
      </c>
      <c r="H34" s="1595"/>
      <c r="I34" s="1595"/>
      <c r="J34" s="1595"/>
      <c r="K34" s="534">
        <f>'OG9'!K72</f>
        <v>0.43055555555555558</v>
      </c>
      <c r="L34" s="534" t="str">
        <f>'OG9'!L72</f>
        <v>3A</v>
      </c>
      <c r="M34" s="771"/>
      <c r="N34" s="989"/>
    </row>
    <row r="35" spans="1:14">
      <c r="A35" s="770">
        <f>'OG9'!A73</f>
        <v>930</v>
      </c>
      <c r="B35" s="562" t="str">
        <f>'OG9'!B73</f>
        <v>5 tegen 1</v>
      </c>
      <c r="C35" s="1595" t="str">
        <f>'OG9'!C73:F73</f>
        <v xml:space="preserve">Scharn F all stars </v>
      </c>
      <c r="D35" s="1595"/>
      <c r="E35" s="1595"/>
      <c r="F35" s="1595"/>
      <c r="G35" s="1595" t="str">
        <f>'OG9'!G73:J73</f>
        <v>Scharn E7</v>
      </c>
      <c r="H35" s="1595"/>
      <c r="I35" s="1595"/>
      <c r="J35" s="1595"/>
      <c r="K35" s="534">
        <f>'OG9'!K73</f>
        <v>0.43055555555555558</v>
      </c>
      <c r="L35" s="534" t="str">
        <f>'OG9'!L73</f>
        <v>3B</v>
      </c>
      <c r="M35" s="771"/>
      <c r="N35" s="989"/>
    </row>
    <row r="36" spans="1:14">
      <c r="A36" s="564">
        <f>'OG9'!O64</f>
        <v>931</v>
      </c>
      <c r="B36" s="649" t="str">
        <f>'OG9'!P64</f>
        <v>2 tegen 1</v>
      </c>
      <c r="C36" s="1575" t="str">
        <f>'OG9'!Q64</f>
        <v>RKVVL/Polaris E2</v>
      </c>
      <c r="D36" s="1575"/>
      <c r="E36" s="1575"/>
      <c r="F36" s="1575"/>
      <c r="G36" s="1575" t="str">
        <f>'OG9'!U64</f>
        <v xml:space="preserve">Scharn F-top </v>
      </c>
      <c r="H36" s="1575"/>
      <c r="I36" s="1575"/>
      <c r="J36" s="1575"/>
      <c r="K36" s="650">
        <f>'OG9'!Y64</f>
        <v>0.375</v>
      </c>
      <c r="L36" s="650" t="str">
        <f>'OG9'!Z64</f>
        <v>4A</v>
      </c>
      <c r="M36" s="777"/>
      <c r="N36" s="778"/>
    </row>
    <row r="37" spans="1:14">
      <c r="A37" s="564">
        <f>'OG9'!O65</f>
        <v>932</v>
      </c>
      <c r="B37" s="649" t="str">
        <f>'OG9'!P65</f>
        <v>4 tegen 3</v>
      </c>
      <c r="C37" s="1575" t="str">
        <f>'OG9'!Q65</f>
        <v>Sporting Sittard E2</v>
      </c>
      <c r="D37" s="1575"/>
      <c r="E37" s="1575"/>
      <c r="F37" s="1575"/>
      <c r="G37" s="1575" t="str">
        <f>'OG9'!U65</f>
        <v>RKSV Minor E1</v>
      </c>
      <c r="H37" s="1575"/>
      <c r="I37" s="1575"/>
      <c r="J37" s="1575"/>
      <c r="K37" s="650">
        <f>'OG9'!Y65</f>
        <v>0.375</v>
      </c>
      <c r="L37" s="650" t="str">
        <f>'OG9'!Z65</f>
        <v>4B</v>
      </c>
      <c r="M37" s="777"/>
      <c r="N37" s="778"/>
    </row>
    <row r="38" spans="1:14">
      <c r="A38" s="564">
        <f>'OG9'!O66</f>
        <v>933</v>
      </c>
      <c r="B38" s="649" t="str">
        <f>'OG9'!P66</f>
        <v>5 tegen 2</v>
      </c>
      <c r="C38" s="1575" t="str">
        <f>'OG9'!Q66</f>
        <v xml:space="preserve">Walram E4 </v>
      </c>
      <c r="D38" s="1575"/>
      <c r="E38" s="1575"/>
      <c r="F38" s="1575"/>
      <c r="G38" s="1575" t="str">
        <f>'OG9'!U66</f>
        <v>RKVVL/Polaris E2</v>
      </c>
      <c r="H38" s="1575"/>
      <c r="I38" s="1575"/>
      <c r="J38" s="1575"/>
      <c r="K38" s="650">
        <f>'OG9'!Y66</f>
        <v>0.3888888888888889</v>
      </c>
      <c r="L38" s="650" t="str">
        <f>'OG9'!Z66</f>
        <v>4A</v>
      </c>
      <c r="M38" s="777"/>
      <c r="N38" s="778"/>
    </row>
    <row r="39" spans="1:14">
      <c r="A39" s="564">
        <f>'OG9'!O67</f>
        <v>934</v>
      </c>
      <c r="B39" s="649" t="str">
        <f>'OG9'!P67</f>
        <v>1 tegen 4</v>
      </c>
      <c r="C39" s="1575" t="str">
        <f>'OG9'!Q67</f>
        <v xml:space="preserve">Scharn F-top </v>
      </c>
      <c r="D39" s="1575"/>
      <c r="E39" s="1575"/>
      <c r="F39" s="1575"/>
      <c r="G39" s="1575" t="str">
        <f>'OG9'!U67</f>
        <v>Sporting Sittard E2</v>
      </c>
      <c r="H39" s="1575"/>
      <c r="I39" s="1575"/>
      <c r="J39" s="1575"/>
      <c r="K39" s="650">
        <f>'OG9'!Y67</f>
        <v>0.3888888888888889</v>
      </c>
      <c r="L39" s="650" t="str">
        <f>'OG9'!Z67</f>
        <v>4B</v>
      </c>
      <c r="M39" s="777"/>
      <c r="N39" s="778"/>
    </row>
    <row r="40" spans="1:14">
      <c r="A40" s="564">
        <f>'OG9'!O68</f>
        <v>935</v>
      </c>
      <c r="B40" s="649" t="str">
        <f>'OG9'!P68</f>
        <v>3 tegen 5</v>
      </c>
      <c r="C40" s="1575" t="str">
        <f>'OG9'!Q68</f>
        <v>RKSV Minor E1</v>
      </c>
      <c r="D40" s="1575"/>
      <c r="E40" s="1575"/>
      <c r="F40" s="1575"/>
      <c r="G40" s="1575" t="str">
        <f>'OG9'!U68</f>
        <v xml:space="preserve">Walram E4 </v>
      </c>
      <c r="H40" s="1575"/>
      <c r="I40" s="1575"/>
      <c r="J40" s="1575"/>
      <c r="K40" s="650">
        <f>'OG9'!Y68</f>
        <v>0.40277777777777779</v>
      </c>
      <c r="L40" s="650" t="str">
        <f>'OG9'!Z68</f>
        <v>4A</v>
      </c>
      <c r="M40" s="777"/>
      <c r="N40" s="779"/>
    </row>
    <row r="41" spans="1:14">
      <c r="A41" s="564">
        <f>'OG9'!O69</f>
        <v>936</v>
      </c>
      <c r="B41" s="649" t="str">
        <f>'OG9'!P69</f>
        <v>2 tegen 4</v>
      </c>
      <c r="C41" s="1575" t="str">
        <f>'OG9'!Q69</f>
        <v>RKVVL/Polaris E2</v>
      </c>
      <c r="D41" s="1575"/>
      <c r="E41" s="1575"/>
      <c r="F41" s="1575"/>
      <c r="G41" s="1575" t="str">
        <f>'OG9'!U69</f>
        <v>Sporting Sittard E2</v>
      </c>
      <c r="H41" s="1575"/>
      <c r="I41" s="1575"/>
      <c r="J41" s="1575"/>
      <c r="K41" s="650">
        <f>'OG9'!Y69</f>
        <v>0.40277777777777779</v>
      </c>
      <c r="L41" s="650" t="str">
        <f>'OG9'!Z69</f>
        <v>4B</v>
      </c>
      <c r="M41" s="777"/>
      <c r="N41" s="979"/>
    </row>
    <row r="42" spans="1:14">
      <c r="A42" s="564">
        <f>'OG9'!O70</f>
        <v>937</v>
      </c>
      <c r="B42" s="649" t="str">
        <f>'OG9'!P70</f>
        <v>1 tegen 3</v>
      </c>
      <c r="C42" s="1575" t="str">
        <f>'OG9'!Q70</f>
        <v xml:space="preserve">Scharn F-top </v>
      </c>
      <c r="D42" s="1575"/>
      <c r="E42" s="1575"/>
      <c r="F42" s="1575"/>
      <c r="G42" s="1575" t="str">
        <f>'OG9'!U70</f>
        <v>RKSV Minor E1</v>
      </c>
      <c r="H42" s="1575"/>
      <c r="I42" s="1575"/>
      <c r="J42" s="1575"/>
      <c r="K42" s="650">
        <f>'OG9'!Y70</f>
        <v>0.41666666666666669</v>
      </c>
      <c r="L42" s="650" t="str">
        <f>'OG9'!Z70</f>
        <v>4A</v>
      </c>
      <c r="M42" s="777"/>
      <c r="N42" s="778"/>
    </row>
    <row r="43" spans="1:14">
      <c r="A43" s="564">
        <f>'OG9'!O71</f>
        <v>938</v>
      </c>
      <c r="B43" s="649" t="str">
        <f>'OG9'!P71</f>
        <v>4 tegen 5</v>
      </c>
      <c r="C43" s="1575" t="str">
        <f>'OG9'!Q71</f>
        <v>Sporting Sittard E2</v>
      </c>
      <c r="D43" s="1575"/>
      <c r="E43" s="1575"/>
      <c r="F43" s="1575"/>
      <c r="G43" s="1575" t="str">
        <f>'OG9'!U71</f>
        <v xml:space="preserve">Walram E4 </v>
      </c>
      <c r="H43" s="1575"/>
      <c r="I43" s="1575"/>
      <c r="J43" s="1575"/>
      <c r="K43" s="650">
        <f>'OG9'!Y71</f>
        <v>0.41666666666666669</v>
      </c>
      <c r="L43" s="650" t="str">
        <f>'OG9'!Z71</f>
        <v>4B</v>
      </c>
      <c r="M43" s="777"/>
      <c r="N43" s="778"/>
    </row>
    <row r="44" spans="1:14">
      <c r="A44" s="564">
        <f>'OG9'!O72</f>
        <v>939</v>
      </c>
      <c r="B44" s="649" t="str">
        <f>'OG9'!P72</f>
        <v>3 tegen 2</v>
      </c>
      <c r="C44" s="1575" t="str">
        <f>'OG9'!Q72</f>
        <v>RKSV Minor E1</v>
      </c>
      <c r="D44" s="1575"/>
      <c r="E44" s="1575"/>
      <c r="F44" s="1575"/>
      <c r="G44" s="1575" t="str">
        <f>'OG9'!U72</f>
        <v>RKVVL/Polaris E2</v>
      </c>
      <c r="H44" s="1575"/>
      <c r="I44" s="1575"/>
      <c r="J44" s="1575"/>
      <c r="K44" s="650">
        <f>'OG9'!Y72</f>
        <v>0.43055555555555558</v>
      </c>
      <c r="L44" s="650" t="str">
        <f>'OG9'!Z72</f>
        <v>4A</v>
      </c>
      <c r="M44" s="777"/>
      <c r="N44" s="778"/>
    </row>
    <row r="45" spans="1:14">
      <c r="A45" s="564">
        <f>'OG9'!O73</f>
        <v>940</v>
      </c>
      <c r="B45" s="649" t="str">
        <f>'OG9'!P73</f>
        <v>5 tegen 1</v>
      </c>
      <c r="C45" s="1575" t="str">
        <f>'OG9'!Q73</f>
        <v xml:space="preserve">Walram E4 </v>
      </c>
      <c r="D45" s="1575"/>
      <c r="E45" s="1575"/>
      <c r="F45" s="1575"/>
      <c r="G45" s="1575" t="str">
        <f>'OG9'!U73</f>
        <v xml:space="preserve">Scharn F-top </v>
      </c>
      <c r="H45" s="1575"/>
      <c r="I45" s="1575"/>
      <c r="J45" s="1575"/>
      <c r="K45" s="650">
        <f>'OG9'!Y73</f>
        <v>0.43055555555555558</v>
      </c>
      <c r="L45" s="650" t="str">
        <f>'OG9'!Z73</f>
        <v>4B</v>
      </c>
      <c r="M45" s="777"/>
      <c r="N45" s="778"/>
    </row>
    <row r="46" spans="1:14">
      <c r="A46" s="689">
        <f>'OG9'!A105</f>
        <v>941</v>
      </c>
      <c r="B46" s="791" t="str">
        <f>'OG9'!B105</f>
        <v>1A tegen 2B</v>
      </c>
      <c r="C46" s="1594" t="str">
        <f>'OG9'!C105:F105</f>
        <v xml:space="preserve">Scharn E2 </v>
      </c>
      <c r="D46" s="1594"/>
      <c r="E46" s="1594"/>
      <c r="F46" s="1594"/>
      <c r="G46" s="1594" t="str">
        <f>'OG9'!G105:J105</f>
        <v>Groene Ster E3</v>
      </c>
      <c r="H46" s="1594"/>
      <c r="I46" s="1594"/>
      <c r="J46" s="1594"/>
      <c r="K46" s="792">
        <f>'OG9'!K105</f>
        <v>0.47916666666666669</v>
      </c>
      <c r="L46" s="792" t="str">
        <f>'OG9'!L105</f>
        <v>1A</v>
      </c>
      <c r="M46" s="780"/>
      <c r="N46" s="781"/>
    </row>
    <row r="47" spans="1:14">
      <c r="A47" s="689">
        <f>'OG9'!A106</f>
        <v>942</v>
      </c>
      <c r="B47" s="791" t="str">
        <f>'OG9'!B106</f>
        <v>1C tegen 2D</v>
      </c>
      <c r="C47" s="1594" t="str">
        <f>'OG9'!C106:F106</f>
        <v>RKASV E1</v>
      </c>
      <c r="D47" s="1594"/>
      <c r="E47" s="1594"/>
      <c r="F47" s="1594"/>
      <c r="G47" s="1594" t="str">
        <f>'OG9'!G106:J106</f>
        <v>RKVVL/Polaris E2</v>
      </c>
      <c r="H47" s="1594"/>
      <c r="I47" s="1594"/>
      <c r="J47" s="1594"/>
      <c r="K47" s="792">
        <f>'OG9'!K106</f>
        <v>0.47916666666666669</v>
      </c>
      <c r="L47" s="792" t="str">
        <f>'OG9'!L106</f>
        <v>1B</v>
      </c>
      <c r="M47" s="780"/>
      <c r="N47" s="991"/>
    </row>
    <row r="48" spans="1:14">
      <c r="A48" s="689">
        <f>'OG9'!A110</f>
        <v>943</v>
      </c>
      <c r="B48" s="791" t="str">
        <f>'OG9'!B110</f>
        <v>2A tegen 1B</v>
      </c>
      <c r="C48" s="1594" t="str">
        <f>'OG9'!C110:F110</f>
        <v>RKSV Heer E1</v>
      </c>
      <c r="D48" s="1594"/>
      <c r="E48" s="1594"/>
      <c r="F48" s="1594"/>
      <c r="G48" s="1594" t="str">
        <f>'OG9'!G110:J110</f>
        <v xml:space="preserve">FC Galmaarden </v>
      </c>
      <c r="H48" s="1594"/>
      <c r="I48" s="1594"/>
      <c r="J48" s="1594"/>
      <c r="K48" s="792">
        <f>'OG9'!K110</f>
        <v>0.47916666666666669</v>
      </c>
      <c r="L48" s="792" t="str">
        <f>'OG9'!L110</f>
        <v>2A</v>
      </c>
      <c r="M48" s="780"/>
      <c r="N48" s="782"/>
    </row>
    <row r="49" spans="1:14">
      <c r="A49" s="689">
        <f>'OG9'!A111</f>
        <v>944</v>
      </c>
      <c r="B49" s="791" t="str">
        <f>'OG9'!B111</f>
        <v>2C tegen 1D</v>
      </c>
      <c r="C49" s="1594" t="str">
        <f>'OG9'!C111:F111</f>
        <v>Geulsche Boys E2</v>
      </c>
      <c r="D49" s="1594"/>
      <c r="E49" s="1594"/>
      <c r="F49" s="1594"/>
      <c r="G49" s="1594" t="str">
        <f>'OG9'!G111:J111</f>
        <v xml:space="preserve">Scharn F-top </v>
      </c>
      <c r="H49" s="1594"/>
      <c r="I49" s="1594"/>
      <c r="J49" s="1594"/>
      <c r="K49" s="792">
        <f>'OG9'!K111</f>
        <v>0.47916666666666669</v>
      </c>
      <c r="L49" s="792" t="str">
        <f>'OG9'!L111</f>
        <v>2B</v>
      </c>
      <c r="M49" s="780"/>
      <c r="N49" s="781"/>
    </row>
    <row r="50" spans="1:14">
      <c r="A50" s="689">
        <f>'OG9'!A117</f>
        <v>945</v>
      </c>
      <c r="B50" s="791" t="str">
        <f>'OG9'!B117</f>
        <v>Winnaar 941 - Winnaar 942</v>
      </c>
      <c r="C50" s="1593" t="str">
        <f>'OG9'!C117:F117</f>
        <v xml:space="preserve">Scharn E2 </v>
      </c>
      <c r="D50" s="1593"/>
      <c r="E50" s="1593"/>
      <c r="F50" s="1593"/>
      <c r="G50" s="1593" t="str">
        <f>'OG9'!G117:J117</f>
        <v>RKASV E1 w.n.s.</v>
      </c>
      <c r="H50" s="1593"/>
      <c r="I50" s="1593"/>
      <c r="J50" s="1593"/>
      <c r="K50" s="992">
        <f>'OG9'!K117</f>
        <v>0.49305555555555558</v>
      </c>
      <c r="L50" s="992" t="str">
        <f>'OG9'!L117</f>
        <v>1A</v>
      </c>
      <c r="M50" s="780"/>
      <c r="N50" s="781"/>
    </row>
    <row r="51" spans="1:14">
      <c r="A51" s="689">
        <f>'OG9'!A118</f>
        <v>946</v>
      </c>
      <c r="B51" s="791" t="str">
        <f>'OG9'!B118</f>
        <v>Winnaar 943 - Winnaar 944</v>
      </c>
      <c r="C51" s="1593" t="str">
        <f>'OG9'!C118:F118</f>
        <v xml:space="preserve">FC Galmaarden </v>
      </c>
      <c r="D51" s="1593"/>
      <c r="E51" s="1593"/>
      <c r="F51" s="1593"/>
      <c r="G51" s="1593" t="str">
        <f>'OG9'!G118:J118</f>
        <v xml:space="preserve">Scharn F-top </v>
      </c>
      <c r="H51" s="1593"/>
      <c r="I51" s="1593"/>
      <c r="J51" s="1593"/>
      <c r="K51" s="992">
        <f>'OG9'!K118</f>
        <v>0.49305555555555558</v>
      </c>
      <c r="L51" s="992" t="str">
        <f>'OG9'!L118</f>
        <v>1B</v>
      </c>
      <c r="M51" s="780"/>
      <c r="N51" s="782"/>
    </row>
    <row r="52" spans="1:14">
      <c r="A52" s="689">
        <f>'OG9'!A124</f>
        <v>947</v>
      </c>
      <c r="B52" s="791" t="str">
        <f>'OG9'!B124</f>
        <v>Verliezer 941 - Verliezer 942</v>
      </c>
      <c r="C52" s="1593" t="str">
        <f>'OG9'!C124:F124</f>
        <v>Groene Ster E3</v>
      </c>
      <c r="D52" s="1593"/>
      <c r="E52" s="1593"/>
      <c r="F52" s="1593"/>
      <c r="G52" s="1593" t="str">
        <f>'OG9'!G124:J124</f>
        <v>RKVVL/Polaris E2</v>
      </c>
      <c r="H52" s="1593"/>
      <c r="I52" s="1593"/>
      <c r="J52" s="1593"/>
      <c r="K52" s="992">
        <f>'OG9'!K124</f>
        <v>0.49305555555555558</v>
      </c>
      <c r="L52" s="992" t="str">
        <f>'OG9'!L124</f>
        <v>2A</v>
      </c>
      <c r="M52" s="780"/>
      <c r="N52" s="782"/>
    </row>
    <row r="53" spans="1:14">
      <c r="A53" s="689">
        <f>'OG9'!A125</f>
        <v>948</v>
      </c>
      <c r="B53" s="791" t="str">
        <f>'OG9'!B125</f>
        <v>Verliezer 943 - Verliezer 944</v>
      </c>
      <c r="C53" s="1593" t="str">
        <f>'OG9'!C125:F125</f>
        <v>RKSV Heer E1</v>
      </c>
      <c r="D53" s="1593"/>
      <c r="E53" s="1593"/>
      <c r="F53" s="1593"/>
      <c r="G53" s="1593" t="str">
        <f>'OG9'!G125:J125</f>
        <v>Geulsche Boys E2</v>
      </c>
      <c r="H53" s="1593"/>
      <c r="I53" s="1593"/>
      <c r="J53" s="1593"/>
      <c r="K53" s="992">
        <f>'OG9'!K125</f>
        <v>0.49305555555555558</v>
      </c>
      <c r="L53" s="992" t="str">
        <f>'OG9'!L125</f>
        <v>2B</v>
      </c>
      <c r="M53" s="780"/>
      <c r="N53" s="782"/>
    </row>
    <row r="54" spans="1:14">
      <c r="A54" s="689">
        <f>'OG9'!A131</f>
        <v>949</v>
      </c>
      <c r="B54" s="791" t="str">
        <f>'OG9'!B131</f>
        <v>Winnaar 947 - Winnaar 948</v>
      </c>
      <c r="C54" s="1593" t="str">
        <f>'OG9'!C131:F131</f>
        <v>Groene Ster E3</v>
      </c>
      <c r="D54" s="1593"/>
      <c r="E54" s="1593"/>
      <c r="F54" s="1593"/>
      <c r="G54" s="1593" t="str">
        <f>'OG9'!G131:J131</f>
        <v>RKSV Heer E1</v>
      </c>
      <c r="H54" s="1593"/>
      <c r="I54" s="1593"/>
      <c r="J54" s="1593"/>
      <c r="K54" s="992">
        <f>'OG9'!K131</f>
        <v>0.50694444444444442</v>
      </c>
      <c r="L54" s="992" t="str">
        <f>'OG9'!L131</f>
        <v>2A</v>
      </c>
      <c r="M54" s="780"/>
      <c r="N54" s="781"/>
    </row>
    <row r="55" spans="1:14">
      <c r="A55" s="689">
        <f>'OG9'!A132</f>
        <v>950</v>
      </c>
      <c r="B55" s="791" t="str">
        <f>'OG9'!B132</f>
        <v>Verliezer 947 - Verliezer 948</v>
      </c>
      <c r="C55" s="1593" t="str">
        <f>'OG9'!C132:F132</f>
        <v>RKVVL/Polaris E2</v>
      </c>
      <c r="D55" s="1593"/>
      <c r="E55" s="1593"/>
      <c r="F55" s="1593"/>
      <c r="G55" s="1593" t="str">
        <f>'OG9'!G132:J132</f>
        <v>Geulsche Boys E2</v>
      </c>
      <c r="H55" s="1593"/>
      <c r="I55" s="1593"/>
      <c r="J55" s="1593"/>
      <c r="K55" s="992">
        <f>'OG9'!K132</f>
        <v>0.50694444444444442</v>
      </c>
      <c r="L55" s="992" t="str">
        <f>'OG9'!L132</f>
        <v>2B</v>
      </c>
      <c r="M55" s="780"/>
      <c r="N55" s="782"/>
    </row>
    <row r="56" spans="1:14">
      <c r="A56" s="689">
        <f>'OG9'!A137</f>
        <v>951</v>
      </c>
      <c r="B56" s="791" t="str">
        <f>'OG9'!B137</f>
        <v>Verliezer 945 - Verliezer 946</v>
      </c>
      <c r="C56" s="1593" t="str">
        <f>'OG9'!C137:F137</f>
        <v xml:space="preserve">Scharn E2 </v>
      </c>
      <c r="D56" s="1593"/>
      <c r="E56" s="1593"/>
      <c r="F56" s="1593"/>
      <c r="G56" s="1593" t="str">
        <f>'OG9'!G137:J137</f>
        <v xml:space="preserve">Scharn F-top </v>
      </c>
      <c r="H56" s="1593"/>
      <c r="I56" s="1593"/>
      <c r="J56" s="1593"/>
      <c r="K56" s="992">
        <f>'OG9'!K137</f>
        <v>0.50694444444444442</v>
      </c>
      <c r="L56" s="992" t="str">
        <f>'OG9'!L137</f>
        <v>1A</v>
      </c>
      <c r="M56" s="780"/>
      <c r="N56" s="782"/>
    </row>
    <row r="57" spans="1:14">
      <c r="A57" s="689">
        <f>'OG9'!A138</f>
        <v>952</v>
      </c>
      <c r="B57" s="791" t="str">
        <f>'OG9'!B138</f>
        <v>Winnaar 945 - Winnaar 946</v>
      </c>
      <c r="C57" s="1593" t="str">
        <f>'OG9'!C138:F138</f>
        <v>RKASV E1</v>
      </c>
      <c r="D57" s="1593"/>
      <c r="E57" s="1593"/>
      <c r="F57" s="1593"/>
      <c r="G57" s="1593" t="str">
        <f>'OG9'!G138:J138</f>
        <v xml:space="preserve">FC Galmaarden </v>
      </c>
      <c r="H57" s="1593"/>
      <c r="I57" s="1593"/>
      <c r="J57" s="1593"/>
      <c r="K57" s="992">
        <f>'OG9'!K138</f>
        <v>0.50694444444444442</v>
      </c>
      <c r="L57" s="992" t="str">
        <f>'OG9'!L138</f>
        <v>1B</v>
      </c>
      <c r="M57" s="780"/>
      <c r="N57" s="782"/>
    </row>
    <row r="58" spans="1:14">
      <c r="A58" s="770">
        <f>'OG9'!O113</f>
        <v>953</v>
      </c>
      <c r="B58" s="562" t="str">
        <f>'OG9'!P113</f>
        <v>1 tegen 2</v>
      </c>
      <c r="C58" s="1577" t="str">
        <f>'OG9'!Q113</f>
        <v>DVO E5</v>
      </c>
      <c r="D58" s="1577"/>
      <c r="E58" s="1577"/>
      <c r="F58" s="1577"/>
      <c r="G58" s="1577" t="str">
        <f>'OG9'!U113</f>
        <v>Scharn E9</v>
      </c>
      <c r="H58" s="1577"/>
      <c r="I58" s="1577"/>
      <c r="J58" s="1577"/>
      <c r="K58" s="993">
        <f>'OG9'!Y113</f>
        <v>0.47916666666666669</v>
      </c>
      <c r="L58" s="993" t="str">
        <f>'OG9'!Z113</f>
        <v>4A</v>
      </c>
      <c r="M58" s="771"/>
      <c r="N58" s="783"/>
    </row>
    <row r="59" spans="1:14">
      <c r="A59" s="770">
        <f>'OG9'!O114</f>
        <v>954</v>
      </c>
      <c r="B59" s="562" t="str">
        <f>'OG9'!P114</f>
        <v>3 tegen 4</v>
      </c>
      <c r="C59" s="1577" t="str">
        <f>'OG9'!Q114</f>
        <v>Scharn F all stars</v>
      </c>
      <c r="D59" s="1577"/>
      <c r="E59" s="1577"/>
      <c r="F59" s="1577"/>
      <c r="G59" s="1577" t="str">
        <f>'OG9'!U114</f>
        <v>Sporting Sittard E2</v>
      </c>
      <c r="H59" s="1577"/>
      <c r="I59" s="1577"/>
      <c r="J59" s="1577"/>
      <c r="K59" s="993">
        <f>'OG9'!Y114</f>
        <v>0.47916666666666669</v>
      </c>
      <c r="L59" s="993" t="str">
        <f>'OG9'!Z114</f>
        <v>4B</v>
      </c>
      <c r="M59" s="771"/>
      <c r="N59" s="783"/>
    </row>
    <row r="60" spans="1:14">
      <c r="A60" s="770">
        <f>'OG9'!O115</f>
        <v>955</v>
      </c>
      <c r="B60" s="562" t="str">
        <f>'OG9'!P115</f>
        <v>3 tegen 1</v>
      </c>
      <c r="C60" s="1577" t="str">
        <f>'OG9'!Q115</f>
        <v>Scharn F all stars</v>
      </c>
      <c r="D60" s="1577"/>
      <c r="E60" s="1577"/>
      <c r="F60" s="1577"/>
      <c r="G60" s="1577" t="str">
        <f>'OG9'!U115</f>
        <v>DVO E5</v>
      </c>
      <c r="H60" s="1577"/>
      <c r="I60" s="1577"/>
      <c r="J60" s="1577"/>
      <c r="K60" s="993">
        <f>'OG9'!Y115</f>
        <v>0.49652777777777779</v>
      </c>
      <c r="L60" s="993" t="str">
        <f>'OG9'!Z115</f>
        <v>4A</v>
      </c>
      <c r="M60" s="771"/>
      <c r="N60" s="783"/>
    </row>
    <row r="61" spans="1:14">
      <c r="A61" s="770">
        <f>'OG9'!O116</f>
        <v>956</v>
      </c>
      <c r="B61" s="562" t="str">
        <f>'OG9'!P116</f>
        <v>4 tegen 2</v>
      </c>
      <c r="C61" s="1577" t="str">
        <f>'OG9'!Q116</f>
        <v>Sporting Sittard E2</v>
      </c>
      <c r="D61" s="1577"/>
      <c r="E61" s="1577"/>
      <c r="F61" s="1577"/>
      <c r="G61" s="1577" t="str">
        <f>'OG9'!U116</f>
        <v>Scharn E9</v>
      </c>
      <c r="H61" s="1577"/>
      <c r="I61" s="1577"/>
      <c r="J61" s="1577"/>
      <c r="K61" s="993">
        <f>'OG9'!Y116</f>
        <v>0.49652777777777779</v>
      </c>
      <c r="L61" s="993" t="str">
        <f>'OG9'!Z116</f>
        <v>4B</v>
      </c>
      <c r="M61" s="771"/>
      <c r="N61" s="783"/>
    </row>
    <row r="62" spans="1:14">
      <c r="A62" s="770">
        <f>'OG9'!O117</f>
        <v>957</v>
      </c>
      <c r="B62" s="562" t="str">
        <f>'OG9'!P117</f>
        <v>4 tegen 1</v>
      </c>
      <c r="C62" s="1577" t="str">
        <f>'OG9'!Q117</f>
        <v>Sporting Sittard E2</v>
      </c>
      <c r="D62" s="1577"/>
      <c r="E62" s="1577"/>
      <c r="F62" s="1577"/>
      <c r="G62" s="1577" t="str">
        <f>'OG9'!U117</f>
        <v>DVO E5</v>
      </c>
      <c r="H62" s="1577"/>
      <c r="I62" s="1577"/>
      <c r="J62" s="1577"/>
      <c r="K62" s="993">
        <f>'OG9'!Y117</f>
        <v>0.51388888888888895</v>
      </c>
      <c r="L62" s="993" t="str">
        <f>'OG9'!Z117</f>
        <v>4A</v>
      </c>
      <c r="M62" s="771"/>
      <c r="N62" s="783"/>
    </row>
    <row r="63" spans="1:14">
      <c r="A63" s="770">
        <f>'OG9'!O118</f>
        <v>958</v>
      </c>
      <c r="B63" s="562" t="str">
        <f>'OG9'!P118</f>
        <v>2 tegen 3</v>
      </c>
      <c r="C63" s="1577" t="str">
        <f>'OG9'!Q118</f>
        <v>Scharn E9</v>
      </c>
      <c r="D63" s="1577"/>
      <c r="E63" s="1577"/>
      <c r="F63" s="1577"/>
      <c r="G63" s="1577" t="str">
        <f>'OG9'!U118</f>
        <v>Scharn F all stars</v>
      </c>
      <c r="H63" s="1577"/>
      <c r="I63" s="1577"/>
      <c r="J63" s="1577"/>
      <c r="K63" s="993">
        <f>'OG9'!Y118</f>
        <v>0.51388888888888895</v>
      </c>
      <c r="L63" s="993" t="str">
        <f>'OG9'!Z118</f>
        <v>4B</v>
      </c>
      <c r="M63" s="771"/>
      <c r="N63" s="783"/>
    </row>
    <row r="64" spans="1:14">
      <c r="A64" s="784">
        <f>'OG9'!A174</f>
        <v>959</v>
      </c>
      <c r="B64" s="793" t="str">
        <f>'OG9'!B174</f>
        <v>3A - 4B</v>
      </c>
      <c r="C64" s="1579" t="str">
        <f>'OG9'!C174:F174</f>
        <v>Sporting Heerlen E2</v>
      </c>
      <c r="D64" s="1579"/>
      <c r="E64" s="1579"/>
      <c r="F64" s="1579"/>
      <c r="G64" s="1579" t="str">
        <f>'OG9'!G174:J174</f>
        <v xml:space="preserve">RKASV E3 </v>
      </c>
      <c r="H64" s="1579"/>
      <c r="I64" s="1579"/>
      <c r="J64" s="1579"/>
      <c r="K64" s="994">
        <f>'OG9'!K174</f>
        <v>0.47916666666666669</v>
      </c>
      <c r="L64" s="994" t="str">
        <f>'OG9'!L174</f>
        <v>3A</v>
      </c>
      <c r="M64" s="785"/>
      <c r="N64" s="786"/>
    </row>
    <row r="65" spans="1:14">
      <c r="A65" s="784">
        <f>'OG9'!A175</f>
        <v>960</v>
      </c>
      <c r="B65" s="793" t="str">
        <f>'OG9'!B175</f>
        <v>4A - 3B</v>
      </c>
      <c r="C65" s="1579" t="str">
        <f>'OG9'!C175:F175</f>
        <v xml:space="preserve">Scharn E6 </v>
      </c>
      <c r="D65" s="1579"/>
      <c r="E65" s="1579"/>
      <c r="F65" s="1579"/>
      <c r="G65" s="1579" t="str">
        <f>'OG9'!G175:J175</f>
        <v>UOW '02 E2</v>
      </c>
      <c r="H65" s="1579"/>
      <c r="I65" s="1579"/>
      <c r="J65" s="1579"/>
      <c r="K65" s="994">
        <f>'OG9'!K175</f>
        <v>0.47916666666666669</v>
      </c>
      <c r="L65" s="994" t="str">
        <f>'OG9'!L175</f>
        <v>3B</v>
      </c>
      <c r="M65" s="785"/>
      <c r="N65" s="786"/>
    </row>
    <row r="66" spans="1:14">
      <c r="A66" s="784">
        <f>'OG9'!A179</f>
        <v>961</v>
      </c>
      <c r="B66" s="793" t="str">
        <f>'OG9'!B179</f>
        <v>3C - 4D</v>
      </c>
      <c r="C66" s="1579" t="str">
        <f>'OG9'!C179:F179</f>
        <v>Sporting Sittard E1</v>
      </c>
      <c r="D66" s="1579"/>
      <c r="E66" s="1579"/>
      <c r="F66" s="1579"/>
      <c r="G66" s="1579" t="str">
        <f>'OG9'!G179:J179</f>
        <v>RKSV Minor E1</v>
      </c>
      <c r="H66" s="1579"/>
      <c r="I66" s="1579"/>
      <c r="J66" s="1579"/>
      <c r="K66" s="994">
        <f>'OG9'!K179</f>
        <v>0.49305555555555558</v>
      </c>
      <c r="L66" s="994" t="str">
        <f>'OG9'!L179</f>
        <v>3A</v>
      </c>
      <c r="M66" s="785"/>
      <c r="N66" s="786"/>
    </row>
    <row r="67" spans="1:14">
      <c r="A67" s="784">
        <f>'OG9'!A180</f>
        <v>962</v>
      </c>
      <c r="B67" s="793" t="str">
        <f>'OG9'!B180</f>
        <v>4C - 3D</v>
      </c>
      <c r="C67" s="1579" t="str">
        <f>'OG9'!C180:F180</f>
        <v>Scharn E7</v>
      </c>
      <c r="D67" s="1579"/>
      <c r="E67" s="1579"/>
      <c r="F67" s="1579"/>
      <c r="G67" s="1579" t="str">
        <f>'OG9'!G180:J180</f>
        <v xml:space="preserve">Walram E4 </v>
      </c>
      <c r="H67" s="1579"/>
      <c r="I67" s="1579"/>
      <c r="J67" s="1579"/>
      <c r="K67" s="994">
        <f>'OG9'!K180</f>
        <v>0.49305555555555558</v>
      </c>
      <c r="L67" s="994" t="str">
        <f>'OG9'!L180</f>
        <v>3B</v>
      </c>
      <c r="M67" s="785"/>
      <c r="N67" s="786"/>
    </row>
    <row r="68" spans="1:14">
      <c r="A68" s="784">
        <f>'OG9'!A186</f>
        <v>963</v>
      </c>
      <c r="B68" s="793" t="str">
        <f>'OG9'!B186</f>
        <v>Winnaar 959 - Winnaar 960</v>
      </c>
      <c r="C68" s="1579" t="str">
        <f>'OG9'!C186:F186</f>
        <v>Sporting Heerlen E2</v>
      </c>
      <c r="D68" s="1579"/>
      <c r="E68" s="1579"/>
      <c r="F68" s="1579"/>
      <c r="G68" s="1579" t="str">
        <f>'OG9'!G186:J186</f>
        <v>UOW '02 E2</v>
      </c>
      <c r="H68" s="1579"/>
      <c r="I68" s="1579"/>
      <c r="J68" s="1579"/>
      <c r="K68" s="994">
        <f>'OG9'!K186</f>
        <v>0.50694444444444442</v>
      </c>
      <c r="L68" s="994" t="str">
        <f>'OG9'!L186</f>
        <v>3A</v>
      </c>
      <c r="M68" s="785"/>
      <c r="N68" s="786"/>
    </row>
    <row r="69" spans="1:14">
      <c r="A69" s="784">
        <f>'OG9'!A187</f>
        <v>964</v>
      </c>
      <c r="B69" s="793" t="str">
        <f>'OG9'!B187</f>
        <v>Winnaar 961 - Winnaar 962</v>
      </c>
      <c r="C69" s="1579" t="str">
        <f>'OG9'!C187:F187</f>
        <v>RKSV Minor E1</v>
      </c>
      <c r="D69" s="1579"/>
      <c r="E69" s="1579"/>
      <c r="F69" s="1579"/>
      <c r="G69" s="1579" t="str">
        <f>'OG9'!G187:J187</f>
        <v xml:space="preserve">Walram E4 </v>
      </c>
      <c r="H69" s="1579"/>
      <c r="I69" s="1579"/>
      <c r="J69" s="1579"/>
      <c r="K69" s="994">
        <f>'OG9'!K187</f>
        <v>0.50694444444444442</v>
      </c>
      <c r="L69" s="994" t="str">
        <f>'OG9'!L187</f>
        <v>3B</v>
      </c>
      <c r="M69" s="785"/>
      <c r="N69" s="786"/>
    </row>
    <row r="70" spans="1:14">
      <c r="A70" s="784">
        <f>'OG9'!A193</f>
        <v>965</v>
      </c>
      <c r="B70" s="793" t="str">
        <f>'OG9'!B193</f>
        <v>Verliezer 959 - Verliezer 960</v>
      </c>
      <c r="C70" s="1579" t="str">
        <f>'OG9'!C193:F193</f>
        <v>RKASV E3</v>
      </c>
      <c r="D70" s="1579"/>
      <c r="E70" s="1579"/>
      <c r="F70" s="1579"/>
      <c r="G70" s="1579" t="str">
        <f>'OG9'!G193:J193</f>
        <v xml:space="preserve">Scharn E6 </v>
      </c>
      <c r="H70" s="1579"/>
      <c r="I70" s="1579"/>
      <c r="J70" s="1579"/>
      <c r="K70" s="994">
        <f>'OG9'!K193</f>
        <v>0.52083333333333326</v>
      </c>
      <c r="L70" s="994" t="str">
        <f>'OG9'!L193</f>
        <v>3A</v>
      </c>
      <c r="M70" s="785"/>
      <c r="N70" s="786"/>
    </row>
    <row r="71" spans="1:14">
      <c r="A71" s="784">
        <f>'OG9'!A194</f>
        <v>966</v>
      </c>
      <c r="B71" s="793" t="str">
        <f>'OG9'!B194</f>
        <v xml:space="preserve">Verliezer 961 - Verliezer 962 </v>
      </c>
      <c r="C71" s="1579" t="str">
        <f>'OG9'!C194:F194</f>
        <v>Sporting Sittard E1</v>
      </c>
      <c r="D71" s="1579"/>
      <c r="E71" s="1579"/>
      <c r="F71" s="1579"/>
      <c r="G71" s="1579" t="str">
        <f>'OG9'!G194:J194</f>
        <v>Scharn E7</v>
      </c>
      <c r="H71" s="1579"/>
      <c r="I71" s="1579"/>
      <c r="J71" s="1579"/>
      <c r="K71" s="994">
        <f>'OG9'!K194</f>
        <v>0.52083333333333326</v>
      </c>
      <c r="L71" s="994" t="str">
        <f>'OG9'!L194</f>
        <v>3B</v>
      </c>
      <c r="M71" s="785"/>
      <c r="N71" s="786"/>
    </row>
    <row r="72" spans="1:14">
      <c r="A72" s="784">
        <f>'OG9'!A200</f>
        <v>967</v>
      </c>
      <c r="B72" s="793" t="str">
        <f>'OG9'!B200</f>
        <v>Winnaar 965 - Winnaar 966</v>
      </c>
      <c r="C72" s="1579" t="str">
        <f>'OG9'!C200:F200</f>
        <v>RKASV E3</v>
      </c>
      <c r="D72" s="1579"/>
      <c r="E72" s="1579"/>
      <c r="F72" s="1579"/>
      <c r="G72" s="1579" t="str">
        <f>'OG9'!G200:J200</f>
        <v>Scharn E7</v>
      </c>
      <c r="H72" s="1579"/>
      <c r="I72" s="1579"/>
      <c r="J72" s="1579"/>
      <c r="K72" s="994">
        <f>'OG9'!K200</f>
        <v>0.5347222222222221</v>
      </c>
      <c r="L72" s="994" t="str">
        <f>'OG9'!L200</f>
        <v>4A</v>
      </c>
      <c r="M72" s="785"/>
      <c r="N72" s="786"/>
    </row>
    <row r="73" spans="1:14">
      <c r="A73" s="784">
        <f>'OG9'!A201</f>
        <v>968</v>
      </c>
      <c r="B73" s="793" t="str">
        <f>'OG9'!B201</f>
        <v>Verliezer 965 - Verliezer 966</v>
      </c>
      <c r="C73" s="1579" t="str">
        <f>'OG9'!C201:F201</f>
        <v xml:space="preserve">Scharn E6 </v>
      </c>
      <c r="D73" s="1579"/>
      <c r="E73" s="1579"/>
      <c r="F73" s="1579"/>
      <c r="G73" s="1579" t="str">
        <f>'OG9'!G201:J201</f>
        <v>Sporting Sittard E1</v>
      </c>
      <c r="H73" s="1579"/>
      <c r="I73" s="1579"/>
      <c r="J73" s="1579"/>
      <c r="K73" s="994">
        <f>'OG9'!K201</f>
        <v>0.5347222222222221</v>
      </c>
      <c r="L73" s="994" t="str">
        <f>'OG9'!L201</f>
        <v>4B</v>
      </c>
      <c r="M73" s="785"/>
      <c r="N73" s="786"/>
    </row>
    <row r="74" spans="1:14">
      <c r="A74" s="784">
        <f>'OG9'!A206</f>
        <v>969</v>
      </c>
      <c r="B74" s="793" t="str">
        <f>'OG9'!B206</f>
        <v xml:space="preserve">Winnaar 963 - Winnaar 964 </v>
      </c>
      <c r="C74" s="1579" t="str">
        <f>'OG9'!C206:F206</f>
        <v>UOW '02 E2</v>
      </c>
      <c r="D74" s="1579"/>
      <c r="E74" s="1579"/>
      <c r="F74" s="1579"/>
      <c r="G74" s="1579" t="str">
        <f>'OG9'!G206:J206</f>
        <v>RKSV Minor E1</v>
      </c>
      <c r="H74" s="1579"/>
      <c r="I74" s="1579"/>
      <c r="J74" s="1579"/>
      <c r="K74" s="994">
        <f>'OG9'!K206</f>
        <v>0.5347222222222221</v>
      </c>
      <c r="L74" s="994" t="str">
        <f>'OG9'!L206</f>
        <v>3B</v>
      </c>
      <c r="M74" s="785"/>
      <c r="N74" s="786"/>
    </row>
    <row r="75" spans="1:14">
      <c r="A75" s="784">
        <f>'OG9'!A207</f>
        <v>970</v>
      </c>
      <c r="B75" s="793" t="str">
        <f>'OG9'!B207</f>
        <v xml:space="preserve">Verliezer 963 - Verliezer 964 </v>
      </c>
      <c r="C75" s="1579" t="str">
        <f>'OG9'!C207:F207</f>
        <v>Sporting Heerlen E2</v>
      </c>
      <c r="D75" s="1579"/>
      <c r="E75" s="1579"/>
      <c r="F75" s="1579"/>
      <c r="G75" s="1579" t="str">
        <f>'OG9'!G207:J207</f>
        <v xml:space="preserve">Walram E4 </v>
      </c>
      <c r="H75" s="1579"/>
      <c r="I75" s="1579"/>
      <c r="J75" s="1579"/>
      <c r="K75" s="994">
        <f>'OG9'!K207</f>
        <v>0.5347222222222221</v>
      </c>
      <c r="L75" s="994" t="str">
        <f>'OG9'!L207</f>
        <v>3A</v>
      </c>
      <c r="M75" s="785"/>
      <c r="N75" s="786"/>
    </row>
    <row r="76" spans="1:14">
      <c r="A76" s="768">
        <f>TOPG9!A18</f>
        <v>971</v>
      </c>
      <c r="B76" s="760" t="str">
        <f>TOPG9!B18</f>
        <v>1 tegen 2</v>
      </c>
      <c r="C76" s="1400" t="str">
        <f>TOPG9!C18</f>
        <v xml:space="preserve">Scharn E1 </v>
      </c>
      <c r="D76" s="1400"/>
      <c r="E76" s="1400"/>
      <c r="F76" s="1400"/>
      <c r="G76" s="1400" t="str">
        <f>TOPG9!G18</f>
        <v xml:space="preserve">Sporting Heerlen E1 </v>
      </c>
      <c r="H76" s="1400"/>
      <c r="I76" s="1400"/>
      <c r="J76" s="1400"/>
      <c r="K76" s="995">
        <f>TOPG9!K18</f>
        <v>0.58333333333333337</v>
      </c>
      <c r="L76" s="996">
        <f>TOPG9!L18</f>
        <v>1</v>
      </c>
      <c r="M76" s="769"/>
      <c r="N76" s="787"/>
    </row>
    <row r="77" spans="1:14">
      <c r="A77" s="768">
        <f>TOPG9!A19</f>
        <v>972</v>
      </c>
      <c r="B77" s="760" t="str">
        <f>TOPG9!B19</f>
        <v>3 tegen 4</v>
      </c>
      <c r="C77" s="1400" t="str">
        <f>TOPG9!C19</f>
        <v xml:space="preserve">FC Geleen Zuid E1 </v>
      </c>
      <c r="D77" s="1400"/>
      <c r="E77" s="1400"/>
      <c r="F77" s="1400"/>
      <c r="G77" s="1400" t="str">
        <f>TOPG9!G19</f>
        <v xml:space="preserve">UOW '02 E1 </v>
      </c>
      <c r="H77" s="1400"/>
      <c r="I77" s="1400"/>
      <c r="J77" s="1400"/>
      <c r="K77" s="995">
        <f>TOPG9!K19</f>
        <v>0.60069444444444453</v>
      </c>
      <c r="L77" s="996">
        <f>TOPG9!L19</f>
        <v>2</v>
      </c>
      <c r="M77" s="769"/>
      <c r="N77" s="787"/>
    </row>
    <row r="78" spans="1:14">
      <c r="A78" s="768">
        <f>TOPG9!A20</f>
        <v>973</v>
      </c>
      <c r="B78" s="760" t="str">
        <f>TOPG9!B20</f>
        <v>3 tegen 1</v>
      </c>
      <c r="C78" s="1400" t="str">
        <f>TOPG9!C20</f>
        <v xml:space="preserve">FC Geleen Zuid E1 </v>
      </c>
      <c r="D78" s="1400"/>
      <c r="E78" s="1400"/>
      <c r="F78" s="1400"/>
      <c r="G78" s="1400" t="str">
        <f>TOPG9!G20</f>
        <v xml:space="preserve">Scharn E1 </v>
      </c>
      <c r="H78" s="1400"/>
      <c r="I78" s="1400"/>
      <c r="J78" s="1400"/>
      <c r="K78" s="995">
        <f>TOPG9!K20</f>
        <v>0.61805555555555569</v>
      </c>
      <c r="L78" s="996">
        <f>TOPG9!L20</f>
        <v>1</v>
      </c>
      <c r="M78" s="769"/>
      <c r="N78" s="787"/>
    </row>
    <row r="79" spans="1:14">
      <c r="A79" s="768">
        <f>TOPG9!A21</f>
        <v>974</v>
      </c>
      <c r="B79" s="760" t="str">
        <f>TOPG9!B21</f>
        <v>4 tegen 2</v>
      </c>
      <c r="C79" s="1400" t="str">
        <f>TOPG9!C21</f>
        <v xml:space="preserve">UOW '02 E1 </v>
      </c>
      <c r="D79" s="1400"/>
      <c r="E79" s="1400"/>
      <c r="F79" s="1400"/>
      <c r="G79" s="1400" t="str">
        <f>TOPG9!G21</f>
        <v xml:space="preserve">Sporting Heerlen E1 </v>
      </c>
      <c r="H79" s="1400"/>
      <c r="I79" s="1400"/>
      <c r="J79" s="1400"/>
      <c r="K79" s="995">
        <f>TOPG9!K21</f>
        <v>0.63541666666666685</v>
      </c>
      <c r="L79" s="996">
        <f>TOPG9!L21</f>
        <v>2</v>
      </c>
      <c r="M79" s="769"/>
      <c r="N79" s="787"/>
    </row>
    <row r="80" spans="1:14">
      <c r="A80" s="768">
        <f>TOPG9!A22</f>
        <v>975</v>
      </c>
      <c r="B80" s="760" t="str">
        <f>TOPG9!B22</f>
        <v>4 tegen 1</v>
      </c>
      <c r="C80" s="1400" t="str">
        <f>TOPG9!C22</f>
        <v xml:space="preserve">UOW '02 E1 </v>
      </c>
      <c r="D80" s="1400"/>
      <c r="E80" s="1400"/>
      <c r="F80" s="1400"/>
      <c r="G80" s="1400" t="str">
        <f>TOPG9!G22</f>
        <v xml:space="preserve">Scharn E1 </v>
      </c>
      <c r="H80" s="1400"/>
      <c r="I80" s="1400"/>
      <c r="J80" s="1400"/>
      <c r="K80" s="995">
        <f>TOPG9!K22</f>
        <v>0.65277777777777801</v>
      </c>
      <c r="L80" s="996">
        <f>TOPG9!L22</f>
        <v>1</v>
      </c>
      <c r="M80" s="769"/>
      <c r="N80" s="787"/>
    </row>
    <row r="81" spans="1:14">
      <c r="A81" s="768">
        <f>TOPG9!A23</f>
        <v>976</v>
      </c>
      <c r="B81" s="760" t="str">
        <f>TOPG9!B23</f>
        <v>2 tegen 3</v>
      </c>
      <c r="C81" s="1400" t="str">
        <f>TOPG9!C23</f>
        <v xml:space="preserve">Sporting Heerlen E1 </v>
      </c>
      <c r="D81" s="1400"/>
      <c r="E81" s="1400"/>
      <c r="F81" s="1400"/>
      <c r="G81" s="1400" t="str">
        <f>TOPG9!G23</f>
        <v xml:space="preserve">FC Geleen Zuid E1 </v>
      </c>
      <c r="H81" s="1400"/>
      <c r="I81" s="1400"/>
      <c r="J81" s="1400"/>
      <c r="K81" s="995">
        <f>TOPG9!K23</f>
        <v>0.67013888888888917</v>
      </c>
      <c r="L81" s="996">
        <f>TOPG9!L23</f>
        <v>2</v>
      </c>
      <c r="M81" s="769"/>
      <c r="N81" s="787"/>
    </row>
    <row r="82" spans="1:14">
      <c r="A82" s="770">
        <f>TOPG9!A48</f>
        <v>977</v>
      </c>
      <c r="B82" s="762" t="str">
        <f>TOPG9!B48</f>
        <v>1 tegen 2</v>
      </c>
      <c r="C82" s="1479" t="str">
        <f>TOPG9!C48</f>
        <v>Scharn E3</v>
      </c>
      <c r="D82" s="1480"/>
      <c r="E82" s="1480"/>
      <c r="F82" s="1481"/>
      <c r="G82" s="1479" t="str">
        <f>TOPG9!G48</f>
        <v>MVV E</v>
      </c>
      <c r="H82" s="1480"/>
      <c r="I82" s="1480"/>
      <c r="J82" s="1481"/>
      <c r="K82" s="993">
        <f>TOPG9!K48</f>
        <v>0.58333333333333337</v>
      </c>
      <c r="L82" s="997">
        <f>TOPG9!L48</f>
        <v>2</v>
      </c>
      <c r="M82" s="771"/>
      <c r="N82" s="783"/>
    </row>
    <row r="83" spans="1:14">
      <c r="A83" s="770">
        <f>TOPG9!A49</f>
        <v>978</v>
      </c>
      <c r="B83" s="762" t="str">
        <f>TOPG9!B49</f>
        <v>3 tegen 4</v>
      </c>
      <c r="C83" s="1479" t="str">
        <f>TOPG9!C49</f>
        <v>VV Schaesberg E1</v>
      </c>
      <c r="D83" s="1480"/>
      <c r="E83" s="1480"/>
      <c r="F83" s="1481"/>
      <c r="G83" s="1479" t="str">
        <f>TOPG9!G49</f>
        <v xml:space="preserve">VV DVO E1 </v>
      </c>
      <c r="H83" s="1480"/>
      <c r="I83" s="1480"/>
      <c r="J83" s="1481"/>
      <c r="K83" s="993">
        <f>TOPG9!K49</f>
        <v>0.60069444444444453</v>
      </c>
      <c r="L83" s="997">
        <f>TOPG9!L49</f>
        <v>1</v>
      </c>
      <c r="M83" s="771"/>
      <c r="N83" s="783"/>
    </row>
    <row r="84" spans="1:14">
      <c r="A84" s="770">
        <f>TOPG9!A50</f>
        <v>979</v>
      </c>
      <c r="B84" s="762" t="str">
        <f>TOPG9!B50</f>
        <v>3 tegen 1</v>
      </c>
      <c r="C84" s="1479" t="str">
        <f>TOPG9!C50</f>
        <v>VV Schaesberg E1</v>
      </c>
      <c r="D84" s="1480"/>
      <c r="E84" s="1480"/>
      <c r="F84" s="1481"/>
      <c r="G84" s="1479" t="str">
        <f>TOPG9!G50</f>
        <v>Scharn E3</v>
      </c>
      <c r="H84" s="1480"/>
      <c r="I84" s="1480"/>
      <c r="J84" s="1481"/>
      <c r="K84" s="993">
        <f>TOPG9!K50</f>
        <v>0.61805555555555569</v>
      </c>
      <c r="L84" s="997">
        <f>TOPG9!L50</f>
        <v>2</v>
      </c>
      <c r="M84" s="771"/>
      <c r="N84" s="783"/>
    </row>
    <row r="85" spans="1:14">
      <c r="A85" s="770">
        <f>TOPG9!A51</f>
        <v>980</v>
      </c>
      <c r="B85" s="762" t="str">
        <f>TOPG9!B51</f>
        <v>4 tegen 2</v>
      </c>
      <c r="C85" s="1479" t="str">
        <f>TOPG9!C51</f>
        <v xml:space="preserve">VV DVO E1 </v>
      </c>
      <c r="D85" s="1480"/>
      <c r="E85" s="1480"/>
      <c r="F85" s="1481"/>
      <c r="G85" s="1479" t="str">
        <f>TOPG9!G51</f>
        <v>MVV E</v>
      </c>
      <c r="H85" s="1480"/>
      <c r="I85" s="1480"/>
      <c r="J85" s="1481"/>
      <c r="K85" s="993">
        <f>TOPG9!K51</f>
        <v>0.63541666666666685</v>
      </c>
      <c r="L85" s="997">
        <f>TOPG9!L51</f>
        <v>1</v>
      </c>
      <c r="M85" s="771"/>
      <c r="N85" s="783"/>
    </row>
    <row r="86" spans="1:14">
      <c r="A86" s="770">
        <f>TOPG9!A52</f>
        <v>981</v>
      </c>
      <c r="B86" s="762" t="str">
        <f>TOPG9!B52</f>
        <v>4 tegen 1</v>
      </c>
      <c r="C86" s="1479" t="str">
        <f>TOPG9!C52</f>
        <v xml:space="preserve">VV DVO E1 </v>
      </c>
      <c r="D86" s="1480"/>
      <c r="E86" s="1480"/>
      <c r="F86" s="1481"/>
      <c r="G86" s="1479" t="str">
        <f>TOPG9!G52</f>
        <v>Scharn E3</v>
      </c>
      <c r="H86" s="1480"/>
      <c r="I86" s="1480"/>
      <c r="J86" s="1481"/>
      <c r="K86" s="993">
        <f>TOPG9!K52</f>
        <v>0.65277777777777801</v>
      </c>
      <c r="L86" s="997">
        <f>TOPG9!L52</f>
        <v>2</v>
      </c>
      <c r="M86" s="771"/>
      <c r="N86" s="783"/>
    </row>
    <row r="87" spans="1:14">
      <c r="A87" s="770">
        <f>TOPG9!A53</f>
        <v>982</v>
      </c>
      <c r="B87" s="762" t="str">
        <f>TOPG9!B53</f>
        <v>2 tegen 3</v>
      </c>
      <c r="C87" s="1479" t="str">
        <f>TOPG9!C53</f>
        <v>MVV E</v>
      </c>
      <c r="D87" s="1480"/>
      <c r="E87" s="1480"/>
      <c r="F87" s="1481"/>
      <c r="G87" s="1479" t="str">
        <f>TOPG9!G53</f>
        <v>VV Schaesberg E1</v>
      </c>
      <c r="H87" s="1480"/>
      <c r="I87" s="1480"/>
      <c r="J87" s="1481"/>
      <c r="K87" s="993">
        <f>TOPG9!K53</f>
        <v>0.67013888888888917</v>
      </c>
      <c r="L87" s="997">
        <f>TOPG9!L53</f>
        <v>1</v>
      </c>
      <c r="M87" s="771"/>
      <c r="N87" s="783"/>
    </row>
    <row r="88" spans="1:14">
      <c r="A88" s="716">
        <f>TOPG9!A70</f>
        <v>983</v>
      </c>
      <c r="B88" s="717" t="str">
        <f>TOPG9!B70</f>
        <v>1A tegen 2B</v>
      </c>
      <c r="C88" s="1578" t="str">
        <f>TOPG9!C70</f>
        <v xml:space="preserve">FC Geleen Zuid E1 </v>
      </c>
      <c r="D88" s="1578"/>
      <c r="E88" s="1578"/>
      <c r="F88" s="1578"/>
      <c r="G88" s="1578" t="str">
        <f>TOPG9!G70</f>
        <v xml:space="preserve">VV DVO E1 </v>
      </c>
      <c r="H88" s="1578"/>
      <c r="I88" s="1578"/>
      <c r="J88" s="1578"/>
      <c r="K88" s="998">
        <f>TOPG9!K70</f>
        <v>0.6875</v>
      </c>
      <c r="L88" s="722">
        <f>TOPG9!L70</f>
        <v>1</v>
      </c>
      <c r="M88" s="788"/>
      <c r="N88" s="789"/>
    </row>
    <row r="89" spans="1:14">
      <c r="A89" s="716">
        <f>TOPG9!A71</f>
        <v>984</v>
      </c>
      <c r="B89" s="717" t="str">
        <f>TOPG9!B71</f>
        <v>2A tegen 1B</v>
      </c>
      <c r="C89" s="1578" t="str">
        <f>TOPG9!C71</f>
        <v xml:space="preserve">Scharn E1 </v>
      </c>
      <c r="D89" s="1578"/>
      <c r="E89" s="1578"/>
      <c r="F89" s="1578"/>
      <c r="G89" s="1578" t="str">
        <f>TOPG9!G71</f>
        <v>MVV E</v>
      </c>
      <c r="H89" s="1578"/>
      <c r="I89" s="1578"/>
      <c r="J89" s="1578"/>
      <c r="K89" s="998">
        <f>TOPG9!K71</f>
        <v>0.6875</v>
      </c>
      <c r="L89" s="722">
        <f>TOPG9!L71</f>
        <v>2</v>
      </c>
      <c r="M89" s="788"/>
      <c r="N89" s="789"/>
    </row>
    <row r="90" spans="1:14">
      <c r="A90" s="716">
        <f>TOPG9!A76</f>
        <v>985</v>
      </c>
      <c r="B90" s="717" t="str">
        <f>TOPG9!B76</f>
        <v>Nr.3 poule A tegen Nr.3 poule B</v>
      </c>
      <c r="C90" s="1578" t="str">
        <f>TOPG9!C76</f>
        <v xml:space="preserve">Sporting Heerlen E1 </v>
      </c>
      <c r="D90" s="1578"/>
      <c r="E90" s="1578"/>
      <c r="F90" s="1578"/>
      <c r="G90" s="1578" t="str">
        <f>TOPG9!G76</f>
        <v>Scharn E3</v>
      </c>
      <c r="H90" s="1578"/>
      <c r="I90" s="1578"/>
      <c r="J90" s="1578"/>
      <c r="K90" s="998">
        <f>TOPG9!K76</f>
        <v>0.70138888888888884</v>
      </c>
      <c r="L90" s="722">
        <f>TOPG9!L76</f>
        <v>1</v>
      </c>
      <c r="M90" s="788"/>
      <c r="N90" s="789"/>
    </row>
    <row r="91" spans="1:14">
      <c r="A91" s="716">
        <f>TOPG9!A81</f>
        <v>986</v>
      </c>
      <c r="B91" s="717" t="str">
        <f>TOPG9!B81</f>
        <v>Nr. 4 poule A tegen Nr. 4 poule B</v>
      </c>
      <c r="C91" s="1578" t="str">
        <f>TOPG9!C81</f>
        <v xml:space="preserve">UOW '02 E1 </v>
      </c>
      <c r="D91" s="1578"/>
      <c r="E91" s="1578"/>
      <c r="F91" s="1578"/>
      <c r="G91" s="1578" t="str">
        <f>TOPG9!G81</f>
        <v>VV Schaesberg E1</v>
      </c>
      <c r="H91" s="1578"/>
      <c r="I91" s="1578"/>
      <c r="J91" s="1578"/>
      <c r="K91" s="998">
        <f>TOPG9!K81</f>
        <v>0.70138888888888884</v>
      </c>
      <c r="L91" s="722">
        <f>TOPG9!L81</f>
        <v>2</v>
      </c>
      <c r="M91" s="788"/>
      <c r="N91" s="789"/>
    </row>
    <row r="92" spans="1:14">
      <c r="A92" s="716">
        <f>TOPG9!A86</f>
        <v>987</v>
      </c>
      <c r="B92" s="717" t="str">
        <f>TOPG9!B86</f>
        <v>Verliezer 983 tegen Verliezer 984</v>
      </c>
      <c r="C92" s="1578" t="str">
        <f>TOPG9!C86</f>
        <v>Geleen Zuid E1 w.n.s.</v>
      </c>
      <c r="D92" s="1578"/>
      <c r="E92" s="1578"/>
      <c r="F92" s="1578"/>
      <c r="G92" s="1578" t="str">
        <f>TOPG9!G86</f>
        <v xml:space="preserve">Scharn E1 </v>
      </c>
      <c r="H92" s="1578"/>
      <c r="I92" s="1578"/>
      <c r="J92" s="1578"/>
      <c r="K92" s="998">
        <f>TOPG9!K86</f>
        <v>0.71527777777777768</v>
      </c>
      <c r="L92" s="722">
        <f>TOPG9!L86</f>
        <v>2</v>
      </c>
      <c r="M92" s="788"/>
      <c r="N92" s="789"/>
    </row>
    <row r="93" spans="1:14">
      <c r="A93" s="716">
        <f>TOPG9!A91</f>
        <v>988</v>
      </c>
      <c r="B93" s="717" t="str">
        <f>TOPG9!B91</f>
        <v>Winnaar 983 tegen Winnaar 984</v>
      </c>
      <c r="C93" s="1578" t="str">
        <f>TOPG9!C91</f>
        <v xml:space="preserve">VV DVO E1 </v>
      </c>
      <c r="D93" s="1578"/>
      <c r="E93" s="1578"/>
      <c r="F93" s="1578"/>
      <c r="G93" s="1578" t="str">
        <f>TOPG9!G91</f>
        <v>MVV E</v>
      </c>
      <c r="H93" s="1578"/>
      <c r="I93" s="1578"/>
      <c r="J93" s="1578"/>
      <c r="K93" s="998">
        <f>TOPG9!K91</f>
        <v>0.71527777777777768</v>
      </c>
      <c r="L93" s="722">
        <f>TOPG9!L91</f>
        <v>1</v>
      </c>
      <c r="M93" s="788"/>
      <c r="N93" s="789"/>
    </row>
    <row r="94" spans="1:14">
      <c r="A94" s="770">
        <f>'G13'!A18</f>
        <v>1301</v>
      </c>
      <c r="B94" s="762" t="str">
        <f>'G13'!B18</f>
        <v>1 tegen 2</v>
      </c>
      <c r="C94" s="1577" t="str">
        <f>'G13'!C18</f>
        <v xml:space="preserve">Scharn D3 </v>
      </c>
      <c r="D94" s="1577"/>
      <c r="E94" s="1577"/>
      <c r="F94" s="1577"/>
      <c r="G94" s="1577" t="str">
        <f>'G13'!G18</f>
        <v>Scharn D5</v>
      </c>
      <c r="H94" s="1577"/>
      <c r="I94" s="1577"/>
      <c r="J94" s="1577"/>
      <c r="K94" s="993">
        <f>'G13'!K18</f>
        <v>0.41666666666666669</v>
      </c>
      <c r="L94" s="997">
        <f>'G13'!L18</f>
        <v>1</v>
      </c>
      <c r="M94" s="771"/>
      <c r="N94" s="783"/>
    </row>
    <row r="95" spans="1:14">
      <c r="A95" s="770">
        <f>'G13'!A19</f>
        <v>1302</v>
      </c>
      <c r="B95" s="762" t="str">
        <f>'G13'!B19</f>
        <v>3 tegen 4</v>
      </c>
      <c r="C95" s="1577" t="str">
        <f>'G13'!C19</f>
        <v>RKFC Lindenheuvel D2G</v>
      </c>
      <c r="D95" s="1577"/>
      <c r="E95" s="1577"/>
      <c r="F95" s="1577"/>
      <c r="G95" s="1577" t="str">
        <f>'G13'!G19</f>
        <v>Sporting Heerlen D2</v>
      </c>
      <c r="H95" s="1577"/>
      <c r="I95" s="1577"/>
      <c r="J95" s="1577"/>
      <c r="K95" s="993">
        <f>'G13'!K19</f>
        <v>0.41666666666666669</v>
      </c>
      <c r="L95" s="997">
        <f>'G13'!L19</f>
        <v>2</v>
      </c>
      <c r="M95" s="771"/>
      <c r="N95" s="783"/>
    </row>
    <row r="96" spans="1:14">
      <c r="A96" s="770">
        <f>'G13'!A20</f>
        <v>1303</v>
      </c>
      <c r="B96" s="762" t="str">
        <f>'G13'!B20</f>
        <v>3 tegen 1</v>
      </c>
      <c r="C96" s="1577" t="str">
        <f>'G13'!C20</f>
        <v>RKFC Lindenheuvel D2G</v>
      </c>
      <c r="D96" s="1577"/>
      <c r="E96" s="1577"/>
      <c r="F96" s="1577"/>
      <c r="G96" s="1577" t="str">
        <f>'G13'!G20</f>
        <v xml:space="preserve">Scharn D3 </v>
      </c>
      <c r="H96" s="1577"/>
      <c r="I96" s="1577"/>
      <c r="J96" s="1577"/>
      <c r="K96" s="993">
        <f>'G13'!K20</f>
        <v>0.45833333333333331</v>
      </c>
      <c r="L96" s="997">
        <f>'G13'!L20</f>
        <v>1</v>
      </c>
      <c r="M96" s="771"/>
      <c r="N96" s="783"/>
    </row>
    <row r="97" spans="1:14">
      <c r="A97" s="770">
        <f>'G13'!A21</f>
        <v>1304</v>
      </c>
      <c r="B97" s="762" t="str">
        <f>'G13'!B21</f>
        <v>4 tegen 2</v>
      </c>
      <c r="C97" s="1577" t="str">
        <f>'G13'!C21</f>
        <v>Sporting Heerlen D2</v>
      </c>
      <c r="D97" s="1577"/>
      <c r="E97" s="1577"/>
      <c r="F97" s="1577"/>
      <c r="G97" s="1577" t="str">
        <f>'G13'!G21</f>
        <v>Scharn D5</v>
      </c>
      <c r="H97" s="1577"/>
      <c r="I97" s="1577"/>
      <c r="J97" s="1577"/>
      <c r="K97" s="993">
        <f>'G13'!K21</f>
        <v>0.45833333333333331</v>
      </c>
      <c r="L97" s="997">
        <f>'G13'!L21</f>
        <v>2</v>
      </c>
      <c r="M97" s="771"/>
      <c r="N97" s="783"/>
    </row>
    <row r="98" spans="1:14">
      <c r="A98" s="770">
        <f>'G13'!A22</f>
        <v>1305</v>
      </c>
      <c r="B98" s="762" t="str">
        <f>'G13'!B22</f>
        <v>4 tegen 1</v>
      </c>
      <c r="C98" s="1577" t="str">
        <f>'G13'!C22</f>
        <v>Sporting Heerlen D2</v>
      </c>
      <c r="D98" s="1577"/>
      <c r="E98" s="1577"/>
      <c r="F98" s="1577"/>
      <c r="G98" s="1577" t="str">
        <f>'G13'!G22</f>
        <v xml:space="preserve">Scharn D3 </v>
      </c>
      <c r="H98" s="1577"/>
      <c r="I98" s="1577"/>
      <c r="J98" s="1577"/>
      <c r="K98" s="993">
        <f>'G13'!K22</f>
        <v>0.49999999999999994</v>
      </c>
      <c r="L98" s="997">
        <f>'G13'!L22</f>
        <v>1</v>
      </c>
      <c r="M98" s="771"/>
      <c r="N98" s="783"/>
    </row>
    <row r="99" spans="1:14">
      <c r="A99" s="770">
        <f>'G13'!A23</f>
        <v>1306</v>
      </c>
      <c r="B99" s="762" t="str">
        <f>'G13'!B23</f>
        <v>2 tegen 3</v>
      </c>
      <c r="C99" s="1577" t="str">
        <f>'G13'!C23</f>
        <v>Scharn D5</v>
      </c>
      <c r="D99" s="1577"/>
      <c r="E99" s="1577"/>
      <c r="F99" s="1577"/>
      <c r="G99" s="1577" t="str">
        <f>'G13'!G23</f>
        <v>RKFC Lindenheuvel D2G</v>
      </c>
      <c r="H99" s="1577"/>
      <c r="I99" s="1577"/>
      <c r="J99" s="1577"/>
      <c r="K99" s="993">
        <f>'G13'!K23</f>
        <v>0.49999999999999994</v>
      </c>
      <c r="L99" s="997">
        <f>'G13'!L23</f>
        <v>2</v>
      </c>
      <c r="M99" s="771"/>
      <c r="N99" s="783"/>
    </row>
    <row r="100" spans="1:14">
      <c r="A100" s="716">
        <f>'G13'!A69</f>
        <v>1307</v>
      </c>
      <c r="B100" s="794" t="str">
        <f>'G13'!B69</f>
        <v>1 tegen 2</v>
      </c>
      <c r="C100" s="1578" t="str">
        <f>'G13'!C69</f>
        <v xml:space="preserve">Scharn D4 </v>
      </c>
      <c r="D100" s="1578"/>
      <c r="E100" s="1578"/>
      <c r="F100" s="1578"/>
      <c r="G100" s="1578" t="str">
        <f>'G13'!G69</f>
        <v>Scharn D2</v>
      </c>
      <c r="H100" s="1578"/>
      <c r="I100" s="1578"/>
      <c r="J100" s="1578"/>
      <c r="K100" s="998">
        <f>'G13'!K69</f>
        <v>0.4375</v>
      </c>
      <c r="L100" s="722">
        <f>'G13'!L69</f>
        <v>1</v>
      </c>
      <c r="M100" s="788"/>
      <c r="N100" s="789"/>
    </row>
    <row r="101" spans="1:14">
      <c r="A101" s="716">
        <f>'G13'!A70</f>
        <v>1308</v>
      </c>
      <c r="B101" s="794" t="str">
        <f>'G13'!B70</f>
        <v>3 tegen 4</v>
      </c>
      <c r="C101" s="1578" t="str">
        <f>'G13'!C70</f>
        <v>RKFC Lindenheuvel D1</v>
      </c>
      <c r="D101" s="1578"/>
      <c r="E101" s="1578"/>
      <c r="F101" s="1578"/>
      <c r="G101" s="1578" t="str">
        <f>'G13'!G70</f>
        <v>SVN/BtB Consultancy D1</v>
      </c>
      <c r="H101" s="1578"/>
      <c r="I101" s="1578"/>
      <c r="J101" s="1578"/>
      <c r="K101" s="998">
        <f>'G13'!K70</f>
        <v>0.4375</v>
      </c>
      <c r="L101" s="722">
        <f>'G13'!L70</f>
        <v>2</v>
      </c>
      <c r="M101" s="788"/>
      <c r="N101" s="789"/>
    </row>
    <row r="102" spans="1:14">
      <c r="A102" s="716">
        <f>'G13'!A71</f>
        <v>1309</v>
      </c>
      <c r="B102" s="794" t="str">
        <f>'G13'!B71</f>
        <v>3 tegen 1</v>
      </c>
      <c r="C102" s="1578" t="str">
        <f>'G13'!C71</f>
        <v>RKFC Lindenheuvel D1</v>
      </c>
      <c r="D102" s="1578"/>
      <c r="E102" s="1578"/>
      <c r="F102" s="1578"/>
      <c r="G102" s="1578" t="str">
        <f>'G13'!G71</f>
        <v xml:space="preserve">Scharn D4 </v>
      </c>
      <c r="H102" s="1578"/>
      <c r="I102" s="1578"/>
      <c r="J102" s="1578"/>
      <c r="K102" s="998">
        <f>'G13'!K71</f>
        <v>0.47916666666666663</v>
      </c>
      <c r="L102" s="722">
        <f>'G13'!L71</f>
        <v>1</v>
      </c>
      <c r="M102" s="788"/>
      <c r="N102" s="789"/>
    </row>
    <row r="103" spans="1:14">
      <c r="A103" s="716">
        <f>'G13'!A72</f>
        <v>1310</v>
      </c>
      <c r="B103" s="794" t="str">
        <f>'G13'!B72</f>
        <v>4 tegen 2</v>
      </c>
      <c r="C103" s="1578" t="str">
        <f>'G13'!C72</f>
        <v>SVN/BtB Consultancy D1</v>
      </c>
      <c r="D103" s="1578"/>
      <c r="E103" s="1578"/>
      <c r="F103" s="1578"/>
      <c r="G103" s="1578" t="str">
        <f>'G13'!G72</f>
        <v>Scharn D2</v>
      </c>
      <c r="H103" s="1578"/>
      <c r="I103" s="1578"/>
      <c r="J103" s="1578"/>
      <c r="K103" s="998">
        <f>'G13'!K72</f>
        <v>0.47916666666666663</v>
      </c>
      <c r="L103" s="722">
        <f>'G13'!L72</f>
        <v>2</v>
      </c>
      <c r="M103" s="788"/>
      <c r="N103" s="789"/>
    </row>
    <row r="104" spans="1:14">
      <c r="A104" s="716">
        <f>'G13'!A73</f>
        <v>1311</v>
      </c>
      <c r="B104" s="794" t="str">
        <f>'G13'!B73</f>
        <v>4 tegen 1</v>
      </c>
      <c r="C104" s="1578" t="str">
        <f>'G13'!C73</f>
        <v>SVN/BtB Consultancy D1</v>
      </c>
      <c r="D104" s="1578"/>
      <c r="E104" s="1578"/>
      <c r="F104" s="1578"/>
      <c r="G104" s="1578" t="str">
        <f>'G13'!G73</f>
        <v xml:space="preserve">Scharn D4 </v>
      </c>
      <c r="H104" s="1578"/>
      <c r="I104" s="1578"/>
      <c r="J104" s="1578"/>
      <c r="K104" s="998">
        <f>'G13'!K73</f>
        <v>0.52083333333333326</v>
      </c>
      <c r="L104" s="722">
        <f>'G13'!L73</f>
        <v>1</v>
      </c>
      <c r="M104" s="788"/>
      <c r="N104" s="789"/>
    </row>
    <row r="105" spans="1:14">
      <c r="A105" s="716">
        <f>'G13'!A74</f>
        <v>1312</v>
      </c>
      <c r="B105" s="794" t="str">
        <f>'G13'!B74</f>
        <v>2 tegen 3</v>
      </c>
      <c r="C105" s="1578" t="str">
        <f>'G13'!C74</f>
        <v>Scharn D2</v>
      </c>
      <c r="D105" s="1578"/>
      <c r="E105" s="1578"/>
      <c r="F105" s="1578"/>
      <c r="G105" s="1578" t="str">
        <f>'G13'!G74</f>
        <v>RKFC Lindenheuvel D1</v>
      </c>
      <c r="H105" s="1578"/>
      <c r="I105" s="1578"/>
      <c r="J105" s="1578"/>
      <c r="K105" s="998">
        <f>'G13'!K74</f>
        <v>0.52083333333333326</v>
      </c>
      <c r="L105" s="722">
        <f>'G13'!L74</f>
        <v>2</v>
      </c>
      <c r="M105" s="788"/>
      <c r="N105" s="789"/>
    </row>
    <row r="106" spans="1:14">
      <c r="A106" s="564">
        <f>'G13'!A113</f>
        <v>1313</v>
      </c>
      <c r="B106" s="649" t="str">
        <f>'G13'!B113</f>
        <v>Nr. 1 poule A - Nr. 2 poule B</v>
      </c>
      <c r="C106" s="1587" t="str">
        <f>'G13'!C113:F113</f>
        <v>Sporting Heerlen D2</v>
      </c>
      <c r="D106" s="1587"/>
      <c r="E106" s="1587"/>
      <c r="F106" s="1587"/>
      <c r="G106" s="1587" t="str">
        <f>'G13'!G113:J113</f>
        <v>RKFC Lindenheuvel D1</v>
      </c>
      <c r="H106" s="1587"/>
      <c r="I106" s="1587"/>
      <c r="J106" s="1587"/>
      <c r="K106" s="999">
        <f>'G13'!K113</f>
        <v>0.5625</v>
      </c>
      <c r="L106" s="651">
        <f>'G13'!L113</f>
        <v>1</v>
      </c>
      <c r="M106" s="777"/>
      <c r="N106" s="778"/>
    </row>
    <row r="107" spans="1:14">
      <c r="A107" s="564">
        <f>'G13'!A114</f>
        <v>1314</v>
      </c>
      <c r="B107" s="649" t="str">
        <f>'G13'!B114</f>
        <v>Nr. 2 poule A - Nr. 1 poule B</v>
      </c>
      <c r="C107" s="1587" t="str">
        <f>'G13'!C114:F114</f>
        <v xml:space="preserve">Scharn D3 </v>
      </c>
      <c r="D107" s="1587"/>
      <c r="E107" s="1587"/>
      <c r="F107" s="1587"/>
      <c r="G107" s="1587" t="str">
        <f>'G13'!G114:J114</f>
        <v>SVN/BtB Consultancy D1</v>
      </c>
      <c r="H107" s="1587"/>
      <c r="I107" s="1587"/>
      <c r="J107" s="1587"/>
      <c r="K107" s="999">
        <f>'G13'!K114</f>
        <v>0.5625</v>
      </c>
      <c r="L107" s="651">
        <f>'G13'!L114</f>
        <v>2</v>
      </c>
      <c r="M107" s="777"/>
      <c r="N107" s="778"/>
    </row>
    <row r="108" spans="1:14">
      <c r="A108" s="564">
        <f>'G13'!A119</f>
        <v>1315</v>
      </c>
      <c r="B108" s="649" t="str">
        <f>'G13'!B119</f>
        <v>Nr. 3 poule A - Nr. 3 poule B</v>
      </c>
      <c r="C108" s="1587" t="str">
        <f>'G13'!C119:F119</f>
        <v>RKFC Lindenheuvel D2G</v>
      </c>
      <c r="D108" s="1587"/>
      <c r="E108" s="1587"/>
      <c r="F108" s="1587"/>
      <c r="G108" s="1587" t="str">
        <f>'G13'!G119:J119</f>
        <v>Scharn D2</v>
      </c>
      <c r="H108" s="1587"/>
      <c r="I108" s="1587"/>
      <c r="J108" s="1587"/>
      <c r="K108" s="650">
        <f>'G13'!K119</f>
        <v>0.58333333333333337</v>
      </c>
      <c r="L108" s="651">
        <f>'G13'!L119</f>
        <v>1</v>
      </c>
      <c r="M108" s="777"/>
      <c r="N108" s="979"/>
    </row>
    <row r="109" spans="1:14">
      <c r="A109" s="564">
        <f>'G13'!A124</f>
        <v>1316</v>
      </c>
      <c r="B109" s="649" t="str">
        <f>'G13'!B124</f>
        <v xml:space="preserve">Nr. 4 poule A - Nr. 4 poule B </v>
      </c>
      <c r="C109" s="1587" t="str">
        <f>'G13'!C124:F124</f>
        <v>Scharn D5</v>
      </c>
      <c r="D109" s="1587"/>
      <c r="E109" s="1587"/>
      <c r="F109" s="1587"/>
      <c r="G109" s="1587" t="str">
        <f>'G13'!G124:J124</f>
        <v xml:space="preserve">Scharn D4 </v>
      </c>
      <c r="H109" s="1587"/>
      <c r="I109" s="1587"/>
      <c r="J109" s="1587"/>
      <c r="K109" s="650">
        <f>'G13'!K124</f>
        <v>0.58333333333333337</v>
      </c>
      <c r="L109" s="651">
        <f>'G13'!L124</f>
        <v>2</v>
      </c>
      <c r="M109" s="777"/>
      <c r="N109" s="1000"/>
    </row>
    <row r="110" spans="1:14">
      <c r="A110" s="564">
        <f>'G13'!A130</f>
        <v>1317</v>
      </c>
      <c r="B110" s="649" t="str">
        <f>'G13'!B130</f>
        <v>Verliezer 1313 - Verliezer 1314</v>
      </c>
      <c r="C110" s="1587" t="str">
        <f>'G13'!C130:F130</f>
        <v>Sporting Heerlen D2</v>
      </c>
      <c r="D110" s="1587"/>
      <c r="E110" s="1587"/>
      <c r="F110" s="1587"/>
      <c r="G110" s="1587" t="str">
        <f>'G13'!G130:J130</f>
        <v xml:space="preserve">Scharn D3 </v>
      </c>
      <c r="H110" s="1587"/>
      <c r="I110" s="1587"/>
      <c r="J110" s="1587"/>
      <c r="K110" s="650">
        <f>'G13'!K130</f>
        <v>0.60416666666666674</v>
      </c>
      <c r="L110" s="651">
        <f>'G13'!L130</f>
        <v>2</v>
      </c>
      <c r="M110" s="777"/>
      <c r="N110" s="1000"/>
    </row>
    <row r="111" spans="1:14">
      <c r="A111" s="564">
        <f>'G13'!A131</f>
        <v>1318</v>
      </c>
      <c r="B111" s="649" t="str">
        <f>'G13'!B131</f>
        <v>Winnaar 1313 - Winnaar 1314</v>
      </c>
      <c r="C111" s="1587" t="str">
        <f>'G13'!C131:F131</f>
        <v>RKFC Lindenheuvel D1</v>
      </c>
      <c r="D111" s="1587"/>
      <c r="E111" s="1587"/>
      <c r="F111" s="1587"/>
      <c r="G111" s="1587" t="str">
        <f>'G13'!G131:J131</f>
        <v>SVN/BtB Consultancy D1</v>
      </c>
      <c r="H111" s="1587"/>
      <c r="I111" s="1587"/>
      <c r="J111" s="1587"/>
      <c r="K111" s="650">
        <f>'G13'!K131</f>
        <v>0.60416666666666674</v>
      </c>
      <c r="L111" s="651">
        <f>'G13'!L131</f>
        <v>1</v>
      </c>
      <c r="M111" s="777"/>
      <c r="N111" s="979"/>
    </row>
    <row r="112" spans="1:14">
      <c r="A112" s="768">
        <f>'G15'!A20</f>
        <v>1501</v>
      </c>
      <c r="B112" s="760" t="str">
        <f>'G15'!B20</f>
        <v>2 tegen 1</v>
      </c>
      <c r="C112" s="1400" t="str">
        <f>'G15'!C20:F20</f>
        <v xml:space="preserve">Scharn C4 </v>
      </c>
      <c r="D112" s="1400"/>
      <c r="E112" s="1400"/>
      <c r="F112" s="1400"/>
      <c r="G112" s="1400" t="str">
        <f>'G15'!G20:J20</f>
        <v xml:space="preserve">Scharn C2 </v>
      </c>
      <c r="H112" s="1400"/>
      <c r="I112" s="1400"/>
      <c r="J112" s="1400"/>
      <c r="K112" s="984">
        <f>'G15'!K20</f>
        <v>0.41666666666666669</v>
      </c>
      <c r="L112" s="996">
        <f>'G15'!L20</f>
        <v>1</v>
      </c>
      <c r="M112" s="769"/>
      <c r="N112" s="985"/>
    </row>
    <row r="113" spans="1:14">
      <c r="A113" s="768">
        <f>'G15'!A21</f>
        <v>1502</v>
      </c>
      <c r="B113" s="760" t="str">
        <f>'G15'!B21</f>
        <v>4 tegen 3</v>
      </c>
      <c r="C113" s="1400" t="str">
        <f>'G15'!C21:F21</f>
        <v>City Pirates U15</v>
      </c>
      <c r="D113" s="1400"/>
      <c r="E113" s="1400"/>
      <c r="F113" s="1400"/>
      <c r="G113" s="1400" t="str">
        <f>'G15'!G21:J21</f>
        <v xml:space="preserve">Scharn C6 </v>
      </c>
      <c r="H113" s="1400"/>
      <c r="I113" s="1400"/>
      <c r="J113" s="1400"/>
      <c r="K113" s="984">
        <f>'G15'!K21</f>
        <v>0.43055555555555558</v>
      </c>
      <c r="L113" s="996">
        <f>'G15'!L21</f>
        <v>2</v>
      </c>
      <c r="M113" s="769"/>
      <c r="N113" s="985"/>
    </row>
    <row r="114" spans="1:14">
      <c r="A114" s="768">
        <f>'G15'!A22</f>
        <v>1503</v>
      </c>
      <c r="B114" s="760" t="str">
        <f>'G15'!B22</f>
        <v>5 tegen 2</v>
      </c>
      <c r="C114" s="1400" t="str">
        <f>'G15'!C22:F22</f>
        <v>RKASV C2</v>
      </c>
      <c r="D114" s="1400"/>
      <c r="E114" s="1400"/>
      <c r="F114" s="1400"/>
      <c r="G114" s="1400" t="str">
        <f>'G15'!G22:J22</f>
        <v xml:space="preserve">Scharn C4 </v>
      </c>
      <c r="H114" s="1400"/>
      <c r="I114" s="1400"/>
      <c r="J114" s="1400"/>
      <c r="K114" s="984">
        <f>'G15'!K22</f>
        <v>0.44444444444444448</v>
      </c>
      <c r="L114" s="996">
        <f>'G15'!L22</f>
        <v>1</v>
      </c>
      <c r="M114" s="769"/>
      <c r="N114" s="986"/>
    </row>
    <row r="115" spans="1:14">
      <c r="A115" s="768">
        <f>'G15'!A23</f>
        <v>1504</v>
      </c>
      <c r="B115" s="760" t="str">
        <f>'G15'!B23</f>
        <v>1 tegen 4</v>
      </c>
      <c r="C115" s="1400" t="str">
        <f>'G15'!C23:F23</f>
        <v xml:space="preserve">Scharn C2 </v>
      </c>
      <c r="D115" s="1400"/>
      <c r="E115" s="1400"/>
      <c r="F115" s="1400"/>
      <c r="G115" s="1400" t="str">
        <f>'G15'!G23:J23</f>
        <v>City Pirates U15</v>
      </c>
      <c r="H115" s="1400"/>
      <c r="I115" s="1400"/>
      <c r="J115" s="1400"/>
      <c r="K115" s="984">
        <f>'G15'!K23</f>
        <v>0.45833333333333337</v>
      </c>
      <c r="L115" s="996">
        <f>'G15'!L23</f>
        <v>2</v>
      </c>
      <c r="M115" s="769"/>
      <c r="N115" s="986"/>
    </row>
    <row r="116" spans="1:14">
      <c r="A116" s="768">
        <f>'G15'!A24</f>
        <v>1505</v>
      </c>
      <c r="B116" s="760" t="str">
        <f>'G15'!B24</f>
        <v>3 tegen 5</v>
      </c>
      <c r="C116" s="1400" t="str">
        <f>'G15'!C24:F24</f>
        <v xml:space="preserve">Scharn C6 </v>
      </c>
      <c r="D116" s="1400"/>
      <c r="E116" s="1400"/>
      <c r="F116" s="1400"/>
      <c r="G116" s="1400" t="str">
        <f>'G15'!G24:J24</f>
        <v>RKASV C2</v>
      </c>
      <c r="H116" s="1400"/>
      <c r="I116" s="1400"/>
      <c r="J116" s="1400"/>
      <c r="K116" s="984">
        <f>'G15'!K24</f>
        <v>0.47222222222222227</v>
      </c>
      <c r="L116" s="996">
        <f>'G15'!L24</f>
        <v>2</v>
      </c>
      <c r="M116" s="769"/>
      <c r="N116" s="985"/>
    </row>
    <row r="117" spans="1:14">
      <c r="A117" s="768">
        <f>'G15'!A25</f>
        <v>1506</v>
      </c>
      <c r="B117" s="760" t="str">
        <f>'G15'!B25</f>
        <v>2 tegen 4</v>
      </c>
      <c r="C117" s="1400" t="str">
        <f>'G15'!C25:F25</f>
        <v xml:space="preserve">Scharn C4 </v>
      </c>
      <c r="D117" s="1400"/>
      <c r="E117" s="1400"/>
      <c r="F117" s="1400"/>
      <c r="G117" s="1400" t="str">
        <f>'G15'!G25:J25</f>
        <v>City Pirates U15</v>
      </c>
      <c r="H117" s="1400"/>
      <c r="I117" s="1400"/>
      <c r="J117" s="1400"/>
      <c r="K117" s="984">
        <f>'G15'!K25</f>
        <v>0.48611111111111116</v>
      </c>
      <c r="L117" s="996">
        <f>'G15'!L25</f>
        <v>4</v>
      </c>
      <c r="M117" s="769"/>
      <c r="N117" s="985"/>
    </row>
    <row r="118" spans="1:14">
      <c r="A118" s="768">
        <f>'G15'!A26</f>
        <v>1507</v>
      </c>
      <c r="B118" s="760" t="str">
        <f>'G15'!B26</f>
        <v>1 tegen 3</v>
      </c>
      <c r="C118" s="1400" t="str">
        <f>'G15'!C26:F26</f>
        <v xml:space="preserve">Scharn C2 </v>
      </c>
      <c r="D118" s="1400"/>
      <c r="E118" s="1400"/>
      <c r="F118" s="1400"/>
      <c r="G118" s="1400" t="str">
        <f>'G15'!G26:J26</f>
        <v xml:space="preserve">Scharn C6 </v>
      </c>
      <c r="H118" s="1400"/>
      <c r="I118" s="1400"/>
      <c r="J118" s="1400"/>
      <c r="K118" s="984">
        <f>'G15'!K26</f>
        <v>0.5</v>
      </c>
      <c r="L118" s="996">
        <f>'G15'!L26</f>
        <v>2</v>
      </c>
      <c r="M118" s="769"/>
      <c r="N118" s="985"/>
    </row>
    <row r="119" spans="1:14">
      <c r="A119" s="768">
        <f>'G15'!A27</f>
        <v>1508</v>
      </c>
      <c r="B119" s="760" t="str">
        <f>'G15'!B27</f>
        <v>4 tegen 5</v>
      </c>
      <c r="C119" s="1400" t="str">
        <f>'G15'!C27:F27</f>
        <v>City Pirates U15</v>
      </c>
      <c r="D119" s="1400"/>
      <c r="E119" s="1400"/>
      <c r="F119" s="1400"/>
      <c r="G119" s="1400" t="str">
        <f>'G15'!G27:J27</f>
        <v>RKASV C2</v>
      </c>
      <c r="H119" s="1400"/>
      <c r="I119" s="1400"/>
      <c r="J119" s="1400"/>
      <c r="K119" s="984">
        <f>'G15'!K27</f>
        <v>0.51388888888888884</v>
      </c>
      <c r="L119" s="996">
        <f>'G15'!L27</f>
        <v>4</v>
      </c>
      <c r="M119" s="769"/>
      <c r="N119" s="985"/>
    </row>
    <row r="120" spans="1:14">
      <c r="A120" s="768">
        <f>'G15'!A28</f>
        <v>1509</v>
      </c>
      <c r="B120" s="760" t="str">
        <f>'G15'!B28</f>
        <v>3 tegen 2</v>
      </c>
      <c r="C120" s="1400" t="str">
        <f>'G15'!C28:F28</f>
        <v xml:space="preserve">Scharn C6 </v>
      </c>
      <c r="D120" s="1400"/>
      <c r="E120" s="1400"/>
      <c r="F120" s="1400"/>
      <c r="G120" s="1400" t="str">
        <f>'G15'!G28:J28</f>
        <v xml:space="preserve">Scharn C4 </v>
      </c>
      <c r="H120" s="1400"/>
      <c r="I120" s="1400"/>
      <c r="J120" s="1400"/>
      <c r="K120" s="984">
        <f>'G15'!K28</f>
        <v>0.52777777777777768</v>
      </c>
      <c r="L120" s="996">
        <f>'G15'!L28</f>
        <v>2</v>
      </c>
      <c r="M120" s="769"/>
      <c r="N120" s="985"/>
    </row>
    <row r="121" spans="1:14">
      <c r="A121" s="768">
        <f>'G15'!A29</f>
        <v>1510</v>
      </c>
      <c r="B121" s="760" t="str">
        <f>'G15'!B29</f>
        <v>5 tegen 1</v>
      </c>
      <c r="C121" s="1400" t="str">
        <f>'G15'!C29:F29</f>
        <v>RKASV C2</v>
      </c>
      <c r="D121" s="1400"/>
      <c r="E121" s="1400"/>
      <c r="F121" s="1400"/>
      <c r="G121" s="1400" t="str">
        <f>'G15'!G29:J29</f>
        <v xml:space="preserve">Scharn C2 </v>
      </c>
      <c r="H121" s="1400"/>
      <c r="I121" s="1400"/>
      <c r="J121" s="1400"/>
      <c r="K121" s="984">
        <f>'G15'!K29</f>
        <v>0.54166666666666652</v>
      </c>
      <c r="L121" s="996">
        <f>'G15'!L29</f>
        <v>4</v>
      </c>
      <c r="M121" s="769"/>
      <c r="N121" s="985"/>
    </row>
    <row r="122" spans="1:14">
      <c r="A122" s="372">
        <f>'G15'!A71</f>
        <v>1511</v>
      </c>
      <c r="B122" s="761" t="str">
        <f>'G15'!B71</f>
        <v>2 tegen 1</v>
      </c>
      <c r="C122" s="1393" t="str">
        <f>'G15'!C71:F71</f>
        <v>Scharn C5</v>
      </c>
      <c r="D122" s="1393"/>
      <c r="E122" s="1393"/>
      <c r="F122" s="1393"/>
      <c r="G122" s="1393" t="str">
        <f>'G15'!G71:J71</f>
        <v xml:space="preserve">Scharn C3 </v>
      </c>
      <c r="H122" s="1393"/>
      <c r="I122" s="1393"/>
      <c r="J122" s="1393"/>
      <c r="K122" s="551">
        <f>'G15'!K71</f>
        <v>0.41666666666666669</v>
      </c>
      <c r="L122" s="552">
        <f>'G15'!L71</f>
        <v>2</v>
      </c>
      <c r="M122" s="772"/>
      <c r="N122" s="988"/>
    </row>
    <row r="123" spans="1:14">
      <c r="A123" s="372">
        <f>'G15'!A72</f>
        <v>1512</v>
      </c>
      <c r="B123" s="761" t="str">
        <f>'G15'!B72</f>
        <v>4 tegen 3</v>
      </c>
      <c r="C123" s="1393" t="str">
        <f>'G15'!C72:F72</f>
        <v>Spcl. Jekerdal C4</v>
      </c>
      <c r="D123" s="1393"/>
      <c r="E123" s="1393"/>
      <c r="F123" s="1393"/>
      <c r="G123" s="1393" t="str">
        <f>'G15'!G72:J72</f>
        <v xml:space="preserve">Scharn C1 </v>
      </c>
      <c r="H123" s="1393"/>
      <c r="I123" s="1393"/>
      <c r="J123" s="1393"/>
      <c r="K123" s="551">
        <f>'G15'!K72</f>
        <v>0.43055555555555558</v>
      </c>
      <c r="L123" s="552">
        <f>'G15'!L72</f>
        <v>1</v>
      </c>
      <c r="M123" s="772"/>
      <c r="N123" s="987"/>
    </row>
    <row r="124" spans="1:14">
      <c r="A124" s="372">
        <f>'G15'!A73</f>
        <v>1513</v>
      </c>
      <c r="B124" s="761" t="str">
        <f>'G15'!B73</f>
        <v>5 tegen 2</v>
      </c>
      <c r="C124" s="1393" t="str">
        <f>'G15'!C73:F73</f>
        <v>BSV Limburgia C2</v>
      </c>
      <c r="D124" s="1393"/>
      <c r="E124" s="1393"/>
      <c r="F124" s="1393"/>
      <c r="G124" s="1393" t="str">
        <f>'G15'!G73:J73</f>
        <v>Scharn C5</v>
      </c>
      <c r="H124" s="1393"/>
      <c r="I124" s="1393"/>
      <c r="J124" s="1393"/>
      <c r="K124" s="551">
        <f>'G15'!K73</f>
        <v>0.44444444444444448</v>
      </c>
      <c r="L124" s="552">
        <f>'G15'!L73</f>
        <v>2</v>
      </c>
      <c r="M124" s="772"/>
      <c r="N124" s="987"/>
    </row>
    <row r="125" spans="1:14">
      <c r="A125" s="372">
        <f>'G15'!A74</f>
        <v>1514</v>
      </c>
      <c r="B125" s="761" t="str">
        <f>'G15'!B74</f>
        <v>1 tegen 4</v>
      </c>
      <c r="C125" s="1393" t="str">
        <f>'G15'!C74:F74</f>
        <v xml:space="preserve">Scharn C3 </v>
      </c>
      <c r="D125" s="1393"/>
      <c r="E125" s="1393"/>
      <c r="F125" s="1393"/>
      <c r="G125" s="1393" t="str">
        <f>'G15'!G74:J74</f>
        <v>Spcl. Jekerdal C4</v>
      </c>
      <c r="H125" s="1393"/>
      <c r="I125" s="1393"/>
      <c r="J125" s="1393"/>
      <c r="K125" s="551">
        <f>'G15'!K74</f>
        <v>0.45833333333333337</v>
      </c>
      <c r="L125" s="552">
        <f>'G15'!L74</f>
        <v>1</v>
      </c>
      <c r="M125" s="772"/>
      <c r="N125" s="987"/>
    </row>
    <row r="126" spans="1:14">
      <c r="A126" s="372">
        <f>'G15'!A75</f>
        <v>1515</v>
      </c>
      <c r="B126" s="761" t="str">
        <f>'G15'!B75</f>
        <v>3 tegen 5</v>
      </c>
      <c r="C126" s="1393" t="str">
        <f>'G15'!C75:F75</f>
        <v xml:space="preserve">Scharn C1 </v>
      </c>
      <c r="D126" s="1393"/>
      <c r="E126" s="1393"/>
      <c r="F126" s="1393"/>
      <c r="G126" s="1393" t="str">
        <f>'G15'!G75:J75</f>
        <v>BSV Limburgia C2</v>
      </c>
      <c r="H126" s="1393"/>
      <c r="I126" s="1393"/>
      <c r="J126" s="1393"/>
      <c r="K126" s="551">
        <f>'G15'!K75</f>
        <v>0.47222222222222227</v>
      </c>
      <c r="L126" s="552">
        <f>'G15'!L75</f>
        <v>4</v>
      </c>
      <c r="M126" s="772"/>
      <c r="N126" s="988"/>
    </row>
    <row r="127" spans="1:14">
      <c r="A127" s="372">
        <f>'G15'!A76</f>
        <v>1516</v>
      </c>
      <c r="B127" s="761" t="str">
        <f>'G15'!B76</f>
        <v>2 tegen 4</v>
      </c>
      <c r="C127" s="1393" t="str">
        <f>'G15'!C76:F76</f>
        <v>Scharn C5</v>
      </c>
      <c r="D127" s="1393"/>
      <c r="E127" s="1393"/>
      <c r="F127" s="1393"/>
      <c r="G127" s="1393" t="str">
        <f>'G15'!G76:J76</f>
        <v>Spcl. Jekerdal C4</v>
      </c>
      <c r="H127" s="1393"/>
      <c r="I127" s="1393"/>
      <c r="J127" s="1393"/>
      <c r="K127" s="551">
        <f>'G15'!K76</f>
        <v>0.48611111111111116</v>
      </c>
      <c r="L127" s="552">
        <f>'G15'!L76</f>
        <v>2</v>
      </c>
      <c r="M127" s="772"/>
      <c r="N127" s="988"/>
    </row>
    <row r="128" spans="1:14">
      <c r="A128" s="372">
        <f>'G15'!A77</f>
        <v>1517</v>
      </c>
      <c r="B128" s="761" t="str">
        <f>'G15'!B77</f>
        <v>1 tegen 3</v>
      </c>
      <c r="C128" s="1393" t="str">
        <f>'G15'!C77:F77</f>
        <v xml:space="preserve">Scharn C3 </v>
      </c>
      <c r="D128" s="1393"/>
      <c r="E128" s="1393"/>
      <c r="F128" s="1393"/>
      <c r="G128" s="1393" t="str">
        <f>'G15'!G77:J77</f>
        <v xml:space="preserve">Scharn C1 </v>
      </c>
      <c r="H128" s="1393"/>
      <c r="I128" s="1393"/>
      <c r="J128" s="1393"/>
      <c r="K128" s="551">
        <f>'G15'!K77</f>
        <v>0.5</v>
      </c>
      <c r="L128" s="552">
        <f>'G15'!L77</f>
        <v>4</v>
      </c>
      <c r="M128" s="772"/>
      <c r="N128" s="987"/>
    </row>
    <row r="129" spans="1:14">
      <c r="A129" s="372">
        <f>'G15'!A78</f>
        <v>1518</v>
      </c>
      <c r="B129" s="761" t="str">
        <f>'G15'!B78</f>
        <v>4 tegen 5</v>
      </c>
      <c r="C129" s="1393" t="str">
        <f>'G15'!C78:F78</f>
        <v>Spcl. Jekerdal C4</v>
      </c>
      <c r="D129" s="1393"/>
      <c r="E129" s="1393"/>
      <c r="F129" s="1393"/>
      <c r="G129" s="1393" t="str">
        <f>'G15'!G78:J78</f>
        <v>BSV Limburgia C2</v>
      </c>
      <c r="H129" s="1393"/>
      <c r="I129" s="1393"/>
      <c r="J129" s="1393"/>
      <c r="K129" s="551">
        <f>'G15'!K78</f>
        <v>0.51388888888888884</v>
      </c>
      <c r="L129" s="552">
        <f>'G15'!L78</f>
        <v>2</v>
      </c>
      <c r="M129" s="772"/>
      <c r="N129" s="987"/>
    </row>
    <row r="130" spans="1:14">
      <c r="A130" s="372">
        <f>'G15'!A79</f>
        <v>1519</v>
      </c>
      <c r="B130" s="761" t="str">
        <f>'G15'!B79</f>
        <v>3 tegen 2</v>
      </c>
      <c r="C130" s="1393" t="str">
        <f>'G15'!C79:F79</f>
        <v xml:space="preserve">Scharn C1 </v>
      </c>
      <c r="D130" s="1393"/>
      <c r="E130" s="1393"/>
      <c r="F130" s="1393"/>
      <c r="G130" s="1393" t="str">
        <f>'G15'!G79:J79</f>
        <v>Scharn C5</v>
      </c>
      <c r="H130" s="1393"/>
      <c r="I130" s="1393"/>
      <c r="J130" s="1393"/>
      <c r="K130" s="551">
        <f>'G15'!K79</f>
        <v>0.52777777777777768</v>
      </c>
      <c r="L130" s="552">
        <f>'G15'!L79</f>
        <v>4</v>
      </c>
      <c r="M130" s="772"/>
      <c r="N130" s="987"/>
    </row>
    <row r="131" spans="1:14">
      <c r="A131" s="372">
        <f>'G15'!A80</f>
        <v>1520</v>
      </c>
      <c r="B131" s="761" t="str">
        <f>'G15'!B80</f>
        <v>5 tegen 1</v>
      </c>
      <c r="C131" s="1393" t="str">
        <f>'G15'!C80:F80</f>
        <v>BSV Limburgia C2</v>
      </c>
      <c r="D131" s="1393"/>
      <c r="E131" s="1393"/>
      <c r="F131" s="1393"/>
      <c r="G131" s="1393" t="str">
        <f>'G15'!G80:J80</f>
        <v xml:space="preserve">Scharn C3 </v>
      </c>
      <c r="H131" s="1393"/>
      <c r="I131" s="1393"/>
      <c r="J131" s="1393"/>
      <c r="K131" s="551">
        <f>'G15'!K80</f>
        <v>0.54166666666666652</v>
      </c>
      <c r="L131" s="552">
        <f>'G15'!L80</f>
        <v>2</v>
      </c>
      <c r="M131" s="772"/>
      <c r="N131" s="987"/>
    </row>
    <row r="132" spans="1:14">
      <c r="A132" s="773">
        <f>'G15'!A113</f>
        <v>1521</v>
      </c>
      <c r="B132" s="795" t="str">
        <f>'G15'!B113</f>
        <v>Nr. 1 poule A - Nr. 2 poule B</v>
      </c>
      <c r="C132" s="1588" t="str">
        <f>'G15'!C113:F113</f>
        <v>City Pirates U15</v>
      </c>
      <c r="D132" s="1588"/>
      <c r="E132" s="1588"/>
      <c r="F132" s="1588"/>
      <c r="G132" s="1588" t="str">
        <f>'G15'!G113:J113</f>
        <v>BSV Limburgia C2</v>
      </c>
      <c r="H132" s="1588"/>
      <c r="I132" s="1588"/>
      <c r="J132" s="1588"/>
      <c r="K132" s="1002">
        <f>'G15'!K113</f>
        <v>0.58333333333333337</v>
      </c>
      <c r="L132" s="1003">
        <f>'G15'!L113</f>
        <v>1</v>
      </c>
      <c r="M132" s="774"/>
      <c r="N132" s="1004"/>
    </row>
    <row r="133" spans="1:14">
      <c r="A133" s="773">
        <f>'G15'!A114</f>
        <v>1522</v>
      </c>
      <c r="B133" s="795" t="str">
        <f>'G15'!B114</f>
        <v>Nr. 2 poule A - Nr. 1 poule B</v>
      </c>
      <c r="C133" s="1588" t="str">
        <f>'G15'!C114:F114</f>
        <v>RKASV C2</v>
      </c>
      <c r="D133" s="1588"/>
      <c r="E133" s="1588"/>
      <c r="F133" s="1588"/>
      <c r="G133" s="1588" t="str">
        <f>'G15'!G114:J114</f>
        <v>Scharn C1 w.n.s.</v>
      </c>
      <c r="H133" s="1588"/>
      <c r="I133" s="1588"/>
      <c r="J133" s="1588"/>
      <c r="K133" s="1002">
        <f>'G15'!K114</f>
        <v>0.58333333333333337</v>
      </c>
      <c r="L133" s="1003">
        <f>'G15'!L114</f>
        <v>2</v>
      </c>
      <c r="M133" s="774"/>
      <c r="N133" s="1004"/>
    </row>
    <row r="134" spans="1:14">
      <c r="A134" s="773">
        <f>'G15'!A119</f>
        <v>1523</v>
      </c>
      <c r="B134" s="795" t="str">
        <f>'G15'!B119</f>
        <v>Nr. 3 poule A - Nr. 3 poule B</v>
      </c>
      <c r="C134" s="1590" t="str">
        <f>'G15'!C119:F119</f>
        <v>Scharn C2 w.n.s.</v>
      </c>
      <c r="D134" s="1591"/>
      <c r="E134" s="1591"/>
      <c r="F134" s="1592"/>
      <c r="G134" s="1590" t="str">
        <f>'G15'!G119:J119</f>
        <v xml:space="preserve">Scharn C3 </v>
      </c>
      <c r="H134" s="1591"/>
      <c r="I134" s="1591"/>
      <c r="J134" s="1592"/>
      <c r="K134" s="1002">
        <f>'G15'!K119</f>
        <v>0.58333333333333337</v>
      </c>
      <c r="L134" s="1003">
        <f>'G15'!L119</f>
        <v>4</v>
      </c>
      <c r="M134" s="774"/>
      <c r="N134" s="1004"/>
    </row>
    <row r="135" spans="1:14">
      <c r="A135" s="773">
        <f>'G15'!A124</f>
        <v>1524</v>
      </c>
      <c r="B135" s="795" t="str">
        <f>'G15'!B124</f>
        <v xml:space="preserve">Nr. 4 poule A - Nr. 4 poule B </v>
      </c>
      <c r="C135" s="1588" t="str">
        <f>'G15'!C124:F124</f>
        <v xml:space="preserve">Scharn C4 </v>
      </c>
      <c r="D135" s="1588"/>
      <c r="E135" s="1588"/>
      <c r="F135" s="1588"/>
      <c r="G135" s="1588" t="str">
        <f>'G15'!G124:J124</f>
        <v>Spcl. Jekerdal C4 w.n.s.</v>
      </c>
      <c r="H135" s="1588"/>
      <c r="I135" s="1588"/>
      <c r="J135" s="1588"/>
      <c r="K135" s="1002">
        <f>'G15'!K124</f>
        <v>0.59722222222222221</v>
      </c>
      <c r="L135" s="1003">
        <f>'G15'!L124</f>
        <v>1</v>
      </c>
      <c r="M135" s="774"/>
      <c r="N135" s="1005"/>
    </row>
    <row r="136" spans="1:14">
      <c r="A136" s="773">
        <f>'G15'!A129</f>
        <v>1525</v>
      </c>
      <c r="B136" s="795" t="str">
        <f>'G15'!B129</f>
        <v xml:space="preserve">Nr. 5 poule A - Nr. 5 poule B </v>
      </c>
      <c r="C136" s="1588" t="str">
        <f>'G15'!C129:F129</f>
        <v xml:space="preserve">Scharn C6 </v>
      </c>
      <c r="D136" s="1588"/>
      <c r="E136" s="1588"/>
      <c r="F136" s="1588"/>
      <c r="G136" s="1588" t="str">
        <f>'G15'!G129:J129</f>
        <v>Scharn C5</v>
      </c>
      <c r="H136" s="1588"/>
      <c r="I136" s="1588"/>
      <c r="J136" s="1588"/>
      <c r="K136" s="1002">
        <f>'G15'!K129</f>
        <v>0.59722222222222221</v>
      </c>
      <c r="L136" s="1003">
        <f>'G15'!L129</f>
        <v>2</v>
      </c>
      <c r="M136" s="774"/>
      <c r="N136" s="1004"/>
    </row>
    <row r="137" spans="1:14">
      <c r="A137" s="773">
        <f>'G15'!A135</f>
        <v>1526</v>
      </c>
      <c r="B137" s="795" t="str">
        <f>'G15'!B135</f>
        <v>Verliezer 1521 - Verliezer 1522</v>
      </c>
      <c r="C137" s="1588" t="str">
        <f>'G15'!C135:F135</f>
        <v>BSV Limburgia C2</v>
      </c>
      <c r="D137" s="1588"/>
      <c r="E137" s="1588"/>
      <c r="F137" s="1588"/>
      <c r="G137" s="1588" t="str">
        <f>'G15'!G135:J135</f>
        <v>RKASV C2</v>
      </c>
      <c r="H137" s="1588"/>
      <c r="I137" s="1588"/>
      <c r="J137" s="1588"/>
      <c r="K137" s="1002">
        <f>'G15'!K135</f>
        <v>0.61111111111111105</v>
      </c>
      <c r="L137" s="1003">
        <f>'G15'!L135</f>
        <v>2</v>
      </c>
      <c r="M137" s="774"/>
      <c r="N137" s="1005"/>
    </row>
    <row r="138" spans="1:14" ht="16.5" thickBot="1">
      <c r="A138" s="1251">
        <f>'G15'!A136</f>
        <v>1527</v>
      </c>
      <c r="B138" s="1252" t="str">
        <f>'G15'!B136</f>
        <v>Winnaar 1521 - Winnaar 1522</v>
      </c>
      <c r="C138" s="1589" t="str">
        <f>'G15'!C136:F136</f>
        <v>City Pirates U15</v>
      </c>
      <c r="D138" s="1589"/>
      <c r="E138" s="1589"/>
      <c r="F138" s="1589"/>
      <c r="G138" s="1589" t="str">
        <f>'G15'!G136:J136</f>
        <v>Scharn C1 w.n.s.</v>
      </c>
      <c r="H138" s="1589"/>
      <c r="I138" s="1589"/>
      <c r="J138" s="1589"/>
      <c r="K138" s="1253">
        <f>'G15'!K136</f>
        <v>0.61111111111111105</v>
      </c>
      <c r="L138" s="1254">
        <f>'G15'!L136</f>
        <v>1</v>
      </c>
      <c r="M138" s="1255"/>
      <c r="N138" s="1256"/>
    </row>
    <row r="139" spans="1:14">
      <c r="C139" s="1586"/>
      <c r="D139" s="1586"/>
      <c r="E139" s="1586"/>
      <c r="F139" s="1586"/>
      <c r="G139" s="1586"/>
      <c r="H139" s="1586"/>
      <c r="I139" s="1586"/>
      <c r="J139" s="1586"/>
      <c r="M139" s="763"/>
      <c r="N139" s="763"/>
    </row>
  </sheetData>
  <mergeCells count="272">
    <mergeCell ref="C5:F5"/>
    <mergeCell ref="G5:J5"/>
    <mergeCell ref="M5:N5"/>
    <mergeCell ref="C6:F6"/>
    <mergeCell ref="G6:J6"/>
    <mergeCell ref="C7:F7"/>
    <mergeCell ref="G7:J7"/>
    <mergeCell ref="C11:F11"/>
    <mergeCell ref="G11:J11"/>
    <mergeCell ref="C12:F12"/>
    <mergeCell ref="G12:J12"/>
    <mergeCell ref="C13:F13"/>
    <mergeCell ref="G13:J13"/>
    <mergeCell ref="C8:F8"/>
    <mergeCell ref="G8:J8"/>
    <mergeCell ref="C9:F9"/>
    <mergeCell ref="G9:J9"/>
    <mergeCell ref="C10:F10"/>
    <mergeCell ref="G10:J10"/>
    <mergeCell ref="C17:F17"/>
    <mergeCell ref="G17:J17"/>
    <mergeCell ref="C18:F18"/>
    <mergeCell ref="G18:J18"/>
    <mergeCell ref="C19:F19"/>
    <mergeCell ref="G19:J19"/>
    <mergeCell ref="C14:F14"/>
    <mergeCell ref="G14:J14"/>
    <mergeCell ref="C15:F15"/>
    <mergeCell ref="G15:J15"/>
    <mergeCell ref="C16:F16"/>
    <mergeCell ref="G16:J16"/>
    <mergeCell ref="C23:F23"/>
    <mergeCell ref="G23:J23"/>
    <mergeCell ref="C24:F24"/>
    <mergeCell ref="G24:J24"/>
    <mergeCell ref="C25:F25"/>
    <mergeCell ref="G25:J25"/>
    <mergeCell ref="C20:F20"/>
    <mergeCell ref="G20:J20"/>
    <mergeCell ref="C21:F21"/>
    <mergeCell ref="G21:J21"/>
    <mergeCell ref="C22:F22"/>
    <mergeCell ref="G22:J22"/>
    <mergeCell ref="C29:F29"/>
    <mergeCell ref="G29:J29"/>
    <mergeCell ref="C30:F30"/>
    <mergeCell ref="G30:J30"/>
    <mergeCell ref="C31:F31"/>
    <mergeCell ref="G31:J31"/>
    <mergeCell ref="C26:F26"/>
    <mergeCell ref="G26:J26"/>
    <mergeCell ref="C27:F27"/>
    <mergeCell ref="G27:J27"/>
    <mergeCell ref="C28:F28"/>
    <mergeCell ref="G28:J28"/>
    <mergeCell ref="C35:F35"/>
    <mergeCell ref="G35:J35"/>
    <mergeCell ref="C36:F36"/>
    <mergeCell ref="G36:J36"/>
    <mergeCell ref="C37:F37"/>
    <mergeCell ref="G37:J37"/>
    <mergeCell ref="C32:F32"/>
    <mergeCell ref="G32:J32"/>
    <mergeCell ref="C33:F33"/>
    <mergeCell ref="G33:J33"/>
    <mergeCell ref="C34:F34"/>
    <mergeCell ref="G34:J34"/>
    <mergeCell ref="C41:F41"/>
    <mergeCell ref="G41:J41"/>
    <mergeCell ref="C42:F42"/>
    <mergeCell ref="G42:J42"/>
    <mergeCell ref="C43:F43"/>
    <mergeCell ref="G43:J43"/>
    <mergeCell ref="C38:F38"/>
    <mergeCell ref="G38:J38"/>
    <mergeCell ref="C39:F39"/>
    <mergeCell ref="G39:J39"/>
    <mergeCell ref="C40:F40"/>
    <mergeCell ref="G40:J40"/>
    <mergeCell ref="C47:F47"/>
    <mergeCell ref="G47:J47"/>
    <mergeCell ref="C48:F48"/>
    <mergeCell ref="G48:J48"/>
    <mergeCell ref="C49:F49"/>
    <mergeCell ref="G49:J49"/>
    <mergeCell ref="C44:F44"/>
    <mergeCell ref="G44:J44"/>
    <mergeCell ref="C45:F45"/>
    <mergeCell ref="G45:J45"/>
    <mergeCell ref="C46:F46"/>
    <mergeCell ref="G46:J46"/>
    <mergeCell ref="C53:F53"/>
    <mergeCell ref="G53:J53"/>
    <mergeCell ref="C54:F54"/>
    <mergeCell ref="G54:J54"/>
    <mergeCell ref="C55:F55"/>
    <mergeCell ref="G55:J55"/>
    <mergeCell ref="C50:F50"/>
    <mergeCell ref="G50:J50"/>
    <mergeCell ref="C51:F51"/>
    <mergeCell ref="G51:J51"/>
    <mergeCell ref="C52:F52"/>
    <mergeCell ref="G52:J52"/>
    <mergeCell ref="C66:F66"/>
    <mergeCell ref="G66:J66"/>
    <mergeCell ref="C67:F67"/>
    <mergeCell ref="G67:J67"/>
    <mergeCell ref="C74:F74"/>
    <mergeCell ref="G74:J74"/>
    <mergeCell ref="C56:F56"/>
    <mergeCell ref="G56:J56"/>
    <mergeCell ref="C57:F57"/>
    <mergeCell ref="G57:J57"/>
    <mergeCell ref="C58:F58"/>
    <mergeCell ref="G58:J58"/>
    <mergeCell ref="C105:F105"/>
    <mergeCell ref="G105:J105"/>
    <mergeCell ref="C107:F107"/>
    <mergeCell ref="G107:J107"/>
    <mergeCell ref="C108:F108"/>
    <mergeCell ref="G108:J108"/>
    <mergeCell ref="C59:F59"/>
    <mergeCell ref="G59:J59"/>
    <mergeCell ref="C103:F103"/>
    <mergeCell ref="G103:J103"/>
    <mergeCell ref="C104:F104"/>
    <mergeCell ref="G104:J104"/>
    <mergeCell ref="C63:F63"/>
    <mergeCell ref="G63:J63"/>
    <mergeCell ref="C64:F64"/>
    <mergeCell ref="G64:J64"/>
    <mergeCell ref="C68:F68"/>
    <mergeCell ref="G68:J68"/>
    <mergeCell ref="C69:F69"/>
    <mergeCell ref="G69:J69"/>
    <mergeCell ref="C70:F70"/>
    <mergeCell ref="G70:J70"/>
    <mergeCell ref="C65:F65"/>
    <mergeCell ref="G65:J65"/>
    <mergeCell ref="C111:F111"/>
    <mergeCell ref="G111:J111"/>
    <mergeCell ref="C112:F112"/>
    <mergeCell ref="G112:J112"/>
    <mergeCell ref="C113:F113"/>
    <mergeCell ref="G113:J113"/>
    <mergeCell ref="C109:F109"/>
    <mergeCell ref="G109:J109"/>
    <mergeCell ref="C110:F110"/>
    <mergeCell ref="G110:J110"/>
    <mergeCell ref="C117:F117"/>
    <mergeCell ref="G117:J117"/>
    <mergeCell ref="C118:F118"/>
    <mergeCell ref="G118:J118"/>
    <mergeCell ref="C119:F119"/>
    <mergeCell ref="G119:J119"/>
    <mergeCell ref="C114:F114"/>
    <mergeCell ref="G114:J114"/>
    <mergeCell ref="C115:F115"/>
    <mergeCell ref="G115:J115"/>
    <mergeCell ref="C116:F116"/>
    <mergeCell ref="G116:J116"/>
    <mergeCell ref="C123:F123"/>
    <mergeCell ref="G123:J123"/>
    <mergeCell ref="C124:F124"/>
    <mergeCell ref="G124:J124"/>
    <mergeCell ref="C125:F125"/>
    <mergeCell ref="G125:J125"/>
    <mergeCell ref="C120:F120"/>
    <mergeCell ref="G120:J120"/>
    <mergeCell ref="C121:F121"/>
    <mergeCell ref="G121:J121"/>
    <mergeCell ref="C122:F122"/>
    <mergeCell ref="G122:J122"/>
    <mergeCell ref="C134:F134"/>
    <mergeCell ref="G134:J134"/>
    <mergeCell ref="C129:F129"/>
    <mergeCell ref="C130:F130"/>
    <mergeCell ref="C131:F131"/>
    <mergeCell ref="G130:J130"/>
    <mergeCell ref="G131:J131"/>
    <mergeCell ref="C126:F126"/>
    <mergeCell ref="G126:J126"/>
    <mergeCell ref="C127:F127"/>
    <mergeCell ref="G127:J127"/>
    <mergeCell ref="C128:F128"/>
    <mergeCell ref="G128:J128"/>
    <mergeCell ref="C2:I3"/>
    <mergeCell ref="C60:F60"/>
    <mergeCell ref="G60:J60"/>
    <mergeCell ref="C61:F61"/>
    <mergeCell ref="G61:J61"/>
    <mergeCell ref="C62:F62"/>
    <mergeCell ref="G62:J62"/>
    <mergeCell ref="C139:F139"/>
    <mergeCell ref="G139:J139"/>
    <mergeCell ref="C106:F106"/>
    <mergeCell ref="G106:J106"/>
    <mergeCell ref="G132:J132"/>
    <mergeCell ref="C138:F138"/>
    <mergeCell ref="G138:J138"/>
    <mergeCell ref="C135:F135"/>
    <mergeCell ref="G135:J135"/>
    <mergeCell ref="C136:F136"/>
    <mergeCell ref="G136:J136"/>
    <mergeCell ref="C137:F137"/>
    <mergeCell ref="G137:J137"/>
    <mergeCell ref="G129:J129"/>
    <mergeCell ref="C132:F132"/>
    <mergeCell ref="C133:F133"/>
    <mergeCell ref="G133:J133"/>
    <mergeCell ref="C75:F75"/>
    <mergeCell ref="G75:J75"/>
    <mergeCell ref="C76:F76"/>
    <mergeCell ref="G76:J76"/>
    <mergeCell ref="C71:F71"/>
    <mergeCell ref="G71:J71"/>
    <mergeCell ref="C72:F72"/>
    <mergeCell ref="G72:J72"/>
    <mergeCell ref="C73:F73"/>
    <mergeCell ref="G73:J73"/>
    <mergeCell ref="C80:F80"/>
    <mergeCell ref="G80:J80"/>
    <mergeCell ref="C81:F81"/>
    <mergeCell ref="G81:J81"/>
    <mergeCell ref="C77:F77"/>
    <mergeCell ref="G77:J77"/>
    <mergeCell ref="C78:F78"/>
    <mergeCell ref="G78:J78"/>
    <mergeCell ref="C79:F79"/>
    <mergeCell ref="G79:J79"/>
    <mergeCell ref="C82:F82"/>
    <mergeCell ref="G82:J82"/>
    <mergeCell ref="C83:F83"/>
    <mergeCell ref="G83:J83"/>
    <mergeCell ref="C84:F84"/>
    <mergeCell ref="G84:J84"/>
    <mergeCell ref="C89:F89"/>
    <mergeCell ref="G89:J89"/>
    <mergeCell ref="C90:F90"/>
    <mergeCell ref="G90:J90"/>
    <mergeCell ref="C85:F85"/>
    <mergeCell ref="G85:J85"/>
    <mergeCell ref="C86:F86"/>
    <mergeCell ref="G86:J86"/>
    <mergeCell ref="C87:F87"/>
    <mergeCell ref="G87:J87"/>
    <mergeCell ref="C91:F91"/>
    <mergeCell ref="G91:J91"/>
    <mergeCell ref="C92:F92"/>
    <mergeCell ref="G92:J92"/>
    <mergeCell ref="C88:F88"/>
    <mergeCell ref="G88:J88"/>
    <mergeCell ref="C95:F95"/>
    <mergeCell ref="G95:J95"/>
    <mergeCell ref="C96:F96"/>
    <mergeCell ref="G96:J96"/>
    <mergeCell ref="C97:F97"/>
    <mergeCell ref="G97:J97"/>
    <mergeCell ref="C93:F93"/>
    <mergeCell ref="G93:J93"/>
    <mergeCell ref="C94:F94"/>
    <mergeCell ref="G94:J94"/>
    <mergeCell ref="C101:F101"/>
    <mergeCell ref="G101:J101"/>
    <mergeCell ref="C102:F102"/>
    <mergeCell ref="G102:J102"/>
    <mergeCell ref="C98:F98"/>
    <mergeCell ref="G98:J98"/>
    <mergeCell ref="C99:F99"/>
    <mergeCell ref="G99:J99"/>
    <mergeCell ref="C100:F100"/>
    <mergeCell ref="G100:J100"/>
  </mergeCells>
  <phoneticPr fontId="11" type="noConversion"/>
  <pageMargins left="0.75" right="0.75" top="1" bottom="1" header="0.5" footer="0.5"/>
  <pageSetup paperSize="9" scale="75" orientation="portrait"/>
  <extLst>
    <ext xmlns:mx="http://schemas.microsoft.com/office/mac/excel/2008/main" uri="{64002731-A6B0-56B0-2670-7721B7C09600}">
      <mx:PLV Mode="0" OnePage="0" WScale="7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X698"/>
  <sheetViews>
    <sheetView topLeftCell="I1" zoomScale="125" zoomScaleNormal="125" zoomScalePageLayoutView="125" workbookViewId="0">
      <selection activeCell="S3" sqref="S3:X267"/>
    </sheetView>
  </sheetViews>
  <sheetFormatPr defaultColWidth="9.125" defaultRowHeight="15"/>
  <cols>
    <col min="1" max="1" width="8.375" style="808" customWidth="1"/>
    <col min="2" max="2" width="10.5" style="807" customWidth="1"/>
    <col min="3" max="3" width="11" style="808" customWidth="1"/>
    <col min="4" max="4" width="12" style="808" customWidth="1"/>
    <col min="5" max="5" width="15.5" style="808" customWidth="1"/>
    <col min="6" max="6" width="10.5" style="808" customWidth="1"/>
    <col min="7" max="7" width="8.375" style="808" customWidth="1"/>
    <col min="8" max="8" width="10.5" style="808" customWidth="1"/>
    <col min="9" max="9" width="11" style="808" customWidth="1"/>
    <col min="10" max="10" width="12" style="808" customWidth="1"/>
    <col min="11" max="11" width="15.5" style="808" customWidth="1"/>
    <col min="12" max="12" width="10.5" style="808" customWidth="1"/>
    <col min="13" max="13" width="8.375" style="808" customWidth="1"/>
    <col min="14" max="14" width="10.5" style="808" customWidth="1"/>
    <col min="15" max="15" width="11" style="808" customWidth="1"/>
    <col min="16" max="16" width="12" style="808" customWidth="1"/>
    <col min="17" max="17" width="15.5" style="808" customWidth="1"/>
    <col min="18" max="18" width="10.5" style="808" customWidth="1"/>
    <col min="19" max="19" width="8.375" style="808" customWidth="1"/>
    <col min="20" max="20" width="10.5" style="808" customWidth="1"/>
    <col min="21" max="21" width="11" style="808" customWidth="1"/>
    <col min="22" max="22" width="12" style="808" customWidth="1"/>
    <col min="23" max="23" width="15.5" style="808" customWidth="1"/>
    <col min="24" max="24" width="10.5" style="808" customWidth="1"/>
    <col min="25" max="16384" width="9.125" style="808"/>
  </cols>
  <sheetData>
    <row r="1" spans="1:24">
      <c r="A1" s="806" t="s">
        <v>232</v>
      </c>
      <c r="G1" s="808" t="s">
        <v>233</v>
      </c>
      <c r="M1" s="808" t="s">
        <v>235</v>
      </c>
      <c r="S1" s="808" t="s">
        <v>234</v>
      </c>
    </row>
    <row r="2" spans="1:24" ht="15.75" thickBot="1"/>
    <row r="3" spans="1:24">
      <c r="A3" s="809" t="s">
        <v>178</v>
      </c>
      <c r="B3" s="810">
        <f>VLOOKUP(F3,'All GAMES'!$A$6:$L$138,11)</f>
        <v>0.375</v>
      </c>
      <c r="C3" s="811" t="s">
        <v>179</v>
      </c>
      <c r="D3" s="812" t="str">
        <f>VLOOKUP(F3,'All GAMES'!$A$6:$L$138,12)</f>
        <v>1A</v>
      </c>
      <c r="E3" s="811" t="s">
        <v>180</v>
      </c>
      <c r="F3" s="813">
        <v>901</v>
      </c>
      <c r="G3" s="809" t="s">
        <v>178</v>
      </c>
      <c r="H3" s="810">
        <f>VLOOKUP(L3,'All GAMES'!$A$6:$L$138,11)</f>
        <v>0.58333333333333337</v>
      </c>
      <c r="I3" s="811" t="s">
        <v>179</v>
      </c>
      <c r="J3" s="812">
        <f>VLOOKUP(L3,'All GAMES'!$A$6:$L$138,12)</f>
        <v>1</v>
      </c>
      <c r="K3" s="811" t="s">
        <v>180</v>
      </c>
      <c r="L3" s="813">
        <v>971</v>
      </c>
      <c r="M3" s="809" t="s">
        <v>178</v>
      </c>
      <c r="N3" s="810">
        <f>VLOOKUP(R3,'All GAMES'!$A$6:$L$138,11)</f>
        <v>0.41666666666666669</v>
      </c>
      <c r="O3" s="811" t="s">
        <v>179</v>
      </c>
      <c r="P3" s="812">
        <f>VLOOKUP(R3,'All GAMES'!$A$6:$L$138,12)</f>
        <v>1</v>
      </c>
      <c r="Q3" s="811" t="s">
        <v>180</v>
      </c>
      <c r="R3" s="813">
        <v>1301</v>
      </c>
      <c r="S3" s="809" t="s">
        <v>178</v>
      </c>
      <c r="T3" s="810">
        <f>VLOOKUP(X3,'All GAMES'!$A$6:$L$138,11)</f>
        <v>0.41666666666666669</v>
      </c>
      <c r="U3" s="811" t="s">
        <v>179</v>
      </c>
      <c r="V3" s="812">
        <f>VLOOKUP(X3,'All GAMES'!$A$6:$L$138,12)</f>
        <v>1</v>
      </c>
      <c r="W3" s="811" t="s">
        <v>180</v>
      </c>
      <c r="X3" s="813">
        <v>1501</v>
      </c>
    </row>
    <row r="4" spans="1:24">
      <c r="A4" s="1604"/>
      <c r="B4" s="1605"/>
      <c r="C4" s="1606" t="s">
        <v>181</v>
      </c>
      <c r="D4" s="1605"/>
      <c r="E4" s="1606" t="s">
        <v>182</v>
      </c>
      <c r="F4" s="1607"/>
      <c r="G4" s="1604"/>
      <c r="H4" s="1605"/>
      <c r="I4" s="1606" t="s">
        <v>181</v>
      </c>
      <c r="J4" s="1605"/>
      <c r="K4" s="1606" t="s">
        <v>182</v>
      </c>
      <c r="L4" s="1607"/>
      <c r="M4" s="1604"/>
      <c r="N4" s="1605"/>
      <c r="O4" s="1606" t="s">
        <v>181</v>
      </c>
      <c r="P4" s="1605"/>
      <c r="Q4" s="1606" t="s">
        <v>182</v>
      </c>
      <c r="R4" s="1607"/>
      <c r="S4" s="1604"/>
      <c r="T4" s="1605"/>
      <c r="U4" s="1606" t="s">
        <v>181</v>
      </c>
      <c r="V4" s="1605"/>
      <c r="W4" s="1606" t="s">
        <v>182</v>
      </c>
      <c r="X4" s="1607"/>
    </row>
    <row r="5" spans="1:24">
      <c r="A5" s="1608" t="s">
        <v>183</v>
      </c>
      <c r="B5" s="1609"/>
      <c r="C5" s="1610" t="str">
        <f>VLOOKUP($F3,'All GAMES'!$A$6:$L$138,3)</f>
        <v xml:space="preserve">Scharn E6 </v>
      </c>
      <c r="D5" s="1611"/>
      <c r="E5" s="1610" t="str">
        <f>VLOOKUP($F3,'All GAMES'!$A$6:$L$138,7)</f>
        <v xml:space="preserve">Scharn E2 </v>
      </c>
      <c r="F5" s="1612"/>
      <c r="G5" s="1608" t="s">
        <v>183</v>
      </c>
      <c r="H5" s="1609"/>
      <c r="I5" s="1610" t="str">
        <f>VLOOKUP($L3,'All GAMES'!$A$6:$L$138,3)</f>
        <v xml:space="preserve">Scharn E1 </v>
      </c>
      <c r="J5" s="1611"/>
      <c r="K5" s="1610" t="str">
        <f>VLOOKUP($L3,'All GAMES'!$A$6:$L$138,7)</f>
        <v xml:space="preserve">Sporting Heerlen E1 </v>
      </c>
      <c r="L5" s="1612"/>
      <c r="M5" s="1608" t="s">
        <v>183</v>
      </c>
      <c r="N5" s="1609"/>
      <c r="O5" s="1610" t="str">
        <f>VLOOKUP($R3,'All GAMES'!$A$6:$L$138,3)</f>
        <v xml:space="preserve">Scharn D3 </v>
      </c>
      <c r="P5" s="1611"/>
      <c r="Q5" s="1610" t="str">
        <f>VLOOKUP($R3,'All GAMES'!$A$6:$L$138,7)</f>
        <v>Scharn D5</v>
      </c>
      <c r="R5" s="1612"/>
      <c r="S5" s="1608" t="s">
        <v>183</v>
      </c>
      <c r="T5" s="1609"/>
      <c r="U5" s="1610" t="str">
        <f>VLOOKUP($X3,'All GAMES'!$A$6:$L$138,3)</f>
        <v xml:space="preserve">Scharn C4 </v>
      </c>
      <c r="V5" s="1611"/>
      <c r="W5" s="1610" t="str">
        <f>VLOOKUP($X3,'All GAMES'!$A$6:$L$138,7)</f>
        <v xml:space="preserve">Scharn C2 </v>
      </c>
      <c r="X5" s="1612"/>
    </row>
    <row r="6" spans="1:24">
      <c r="A6" s="1608" t="s">
        <v>25</v>
      </c>
      <c r="B6" s="1609"/>
      <c r="C6" s="1613"/>
      <c r="D6" s="1614"/>
      <c r="E6" s="1613"/>
      <c r="F6" s="1615"/>
      <c r="G6" s="1608" t="s">
        <v>25</v>
      </c>
      <c r="H6" s="1609"/>
      <c r="I6" s="1613"/>
      <c r="J6" s="1614"/>
      <c r="K6" s="1613"/>
      <c r="L6" s="1615"/>
      <c r="M6" s="1608" t="s">
        <v>25</v>
      </c>
      <c r="N6" s="1609"/>
      <c r="O6" s="1613"/>
      <c r="P6" s="1614"/>
      <c r="Q6" s="1613"/>
      <c r="R6" s="1615"/>
      <c r="S6" s="1608" t="s">
        <v>25</v>
      </c>
      <c r="T6" s="1609"/>
      <c r="U6" s="1613"/>
      <c r="V6" s="1614"/>
      <c r="W6" s="1613"/>
      <c r="X6" s="1615"/>
    </row>
    <row r="7" spans="1:24">
      <c r="A7" s="814" t="s">
        <v>184</v>
      </c>
      <c r="B7" s="815"/>
      <c r="C7" s="816"/>
      <c r="D7" s="817"/>
      <c r="E7" s="818"/>
      <c r="F7" s="819"/>
      <c r="G7" s="814" t="s">
        <v>184</v>
      </c>
      <c r="H7" s="815"/>
      <c r="I7" s="816"/>
      <c r="J7" s="817"/>
      <c r="K7" s="818"/>
      <c r="L7" s="819"/>
      <c r="M7" s="814" t="s">
        <v>184</v>
      </c>
      <c r="N7" s="815"/>
      <c r="O7" s="816"/>
      <c r="P7" s="817"/>
      <c r="Q7" s="818"/>
      <c r="R7" s="819"/>
      <c r="S7" s="814" t="s">
        <v>184</v>
      </c>
      <c r="T7" s="815"/>
      <c r="U7" s="816"/>
      <c r="V7" s="817"/>
      <c r="W7" s="818"/>
      <c r="X7" s="819"/>
    </row>
    <row r="8" spans="1:24">
      <c r="A8" s="814" t="s">
        <v>185</v>
      </c>
      <c r="B8" s="815"/>
      <c r="C8" s="818"/>
      <c r="D8" s="820"/>
      <c r="E8" s="818"/>
      <c r="F8" s="819"/>
      <c r="G8" s="814" t="s">
        <v>185</v>
      </c>
      <c r="H8" s="815"/>
      <c r="I8" s="818"/>
      <c r="J8" s="820"/>
      <c r="K8" s="818"/>
      <c r="L8" s="819"/>
      <c r="M8" s="814" t="s">
        <v>185</v>
      </c>
      <c r="N8" s="815"/>
      <c r="O8" s="818"/>
      <c r="P8" s="820"/>
      <c r="Q8" s="818"/>
      <c r="R8" s="819"/>
      <c r="S8" s="814" t="s">
        <v>185</v>
      </c>
      <c r="T8" s="815"/>
      <c r="U8" s="818"/>
      <c r="V8" s="820"/>
      <c r="W8" s="818"/>
      <c r="X8" s="819"/>
    </row>
    <row r="9" spans="1:24" ht="15.75" thickBot="1">
      <c r="A9" s="821" t="s">
        <v>186</v>
      </c>
      <c r="B9" s="822"/>
      <c r="C9" s="831"/>
      <c r="D9" s="832"/>
      <c r="E9" s="831"/>
      <c r="F9" s="833"/>
      <c r="G9" s="821" t="s">
        <v>186</v>
      </c>
      <c r="H9" s="822"/>
      <c r="I9" s="831"/>
      <c r="J9" s="832"/>
      <c r="K9" s="831"/>
      <c r="L9" s="833"/>
      <c r="M9" s="821" t="s">
        <v>186</v>
      </c>
      <c r="N9" s="822"/>
      <c r="O9" s="831"/>
      <c r="P9" s="832"/>
      <c r="Q9" s="831"/>
      <c r="R9" s="833"/>
      <c r="S9" s="821" t="s">
        <v>186</v>
      </c>
      <c r="T9" s="822"/>
      <c r="U9" s="831"/>
      <c r="V9" s="832"/>
      <c r="W9" s="831"/>
      <c r="X9" s="833"/>
    </row>
    <row r="10" spans="1:24" s="826" customFormat="1">
      <c r="A10" s="823"/>
      <c r="B10" s="824"/>
      <c r="C10" s="825"/>
      <c r="D10" s="825"/>
      <c r="E10" s="825"/>
    </row>
    <row r="11" spans="1:24" s="826" customFormat="1" ht="15.75" thickBot="1">
      <c r="A11" s="823"/>
      <c r="B11" s="824"/>
      <c r="C11" s="825"/>
      <c r="D11" s="825"/>
      <c r="E11" s="825"/>
    </row>
    <row r="12" spans="1:24">
      <c r="A12" s="809" t="s">
        <v>178</v>
      </c>
      <c r="B12" s="810">
        <f>VLOOKUP(F12,'All GAMES'!$A$6:$L$138,11)</f>
        <v>0.375</v>
      </c>
      <c r="C12" s="811" t="s">
        <v>179</v>
      </c>
      <c r="D12" s="812" t="str">
        <f>VLOOKUP(F12,'All GAMES'!$A$6:$L$138,12)</f>
        <v>1B</v>
      </c>
      <c r="E12" s="811" t="s">
        <v>180</v>
      </c>
      <c r="F12" s="813">
        <f>F3+1</f>
        <v>902</v>
      </c>
      <c r="G12" s="809" t="s">
        <v>178</v>
      </c>
      <c r="H12" s="810">
        <f>VLOOKUP(L12,'All GAMES'!$A$6:$L$138,11)</f>
        <v>0.60069444444444453</v>
      </c>
      <c r="I12" s="811" t="s">
        <v>179</v>
      </c>
      <c r="J12" s="812">
        <f>VLOOKUP(L12,'All GAMES'!$A$6:$L$138,12)</f>
        <v>2</v>
      </c>
      <c r="K12" s="811" t="s">
        <v>180</v>
      </c>
      <c r="L12" s="813">
        <f>L3+1</f>
        <v>972</v>
      </c>
      <c r="M12" s="809" t="s">
        <v>178</v>
      </c>
      <c r="N12" s="810">
        <f>VLOOKUP(R12,'All GAMES'!$A$6:$L$138,11)</f>
        <v>0.41666666666666669</v>
      </c>
      <c r="O12" s="811" t="s">
        <v>179</v>
      </c>
      <c r="P12" s="812">
        <f>VLOOKUP(R12,'All GAMES'!$A$6:$L$138,12)</f>
        <v>2</v>
      </c>
      <c r="Q12" s="811" t="s">
        <v>180</v>
      </c>
      <c r="R12" s="813">
        <f>R3+1</f>
        <v>1302</v>
      </c>
      <c r="S12" s="809" t="s">
        <v>178</v>
      </c>
      <c r="T12" s="810">
        <f>VLOOKUP(X12,'All GAMES'!$A$6:$L$138,11)</f>
        <v>0.43055555555555558</v>
      </c>
      <c r="U12" s="811" t="s">
        <v>179</v>
      </c>
      <c r="V12" s="812">
        <f>VLOOKUP(X12,'All GAMES'!$A$6:$L$138,12)</f>
        <v>2</v>
      </c>
      <c r="W12" s="811" t="s">
        <v>180</v>
      </c>
      <c r="X12" s="813">
        <f>X3+1</f>
        <v>1502</v>
      </c>
    </row>
    <row r="13" spans="1:24">
      <c r="A13" s="1604"/>
      <c r="B13" s="1605"/>
      <c r="C13" s="1606" t="s">
        <v>181</v>
      </c>
      <c r="D13" s="1605"/>
      <c r="E13" s="1606" t="s">
        <v>182</v>
      </c>
      <c r="F13" s="1607"/>
      <c r="G13" s="1604"/>
      <c r="H13" s="1605"/>
      <c r="I13" s="1606" t="s">
        <v>181</v>
      </c>
      <c r="J13" s="1605"/>
      <c r="K13" s="1606" t="s">
        <v>182</v>
      </c>
      <c r="L13" s="1607"/>
      <c r="M13" s="1604"/>
      <c r="N13" s="1605"/>
      <c r="O13" s="1606" t="s">
        <v>181</v>
      </c>
      <c r="P13" s="1605"/>
      <c r="Q13" s="1606" t="s">
        <v>182</v>
      </c>
      <c r="R13" s="1607"/>
      <c r="S13" s="1604"/>
      <c r="T13" s="1605"/>
      <c r="U13" s="1606" t="s">
        <v>181</v>
      </c>
      <c r="V13" s="1605"/>
      <c r="W13" s="1606" t="s">
        <v>182</v>
      </c>
      <c r="X13" s="1607"/>
    </row>
    <row r="14" spans="1:24">
      <c r="A14" s="1608" t="s">
        <v>183</v>
      </c>
      <c r="B14" s="1609"/>
      <c r="C14" s="1610" t="str">
        <f>VLOOKUP($F12,'All GAMES'!$A$6:$L$138,3)</f>
        <v>Sporting Heerlen E2</v>
      </c>
      <c r="D14" s="1611"/>
      <c r="E14" s="1610" t="str">
        <f>VLOOKUP($F12,'All GAMES'!$A$6:$L$138,7)</f>
        <v>DVO E5</v>
      </c>
      <c r="F14" s="1612"/>
      <c r="G14" s="1608" t="s">
        <v>183</v>
      </c>
      <c r="H14" s="1609"/>
      <c r="I14" s="1610" t="str">
        <f>VLOOKUP($L12,'All GAMES'!$A$6:$L$138,3)</f>
        <v xml:space="preserve">FC Geleen Zuid E1 </v>
      </c>
      <c r="J14" s="1611"/>
      <c r="K14" s="1610" t="str">
        <f>VLOOKUP($L12,'All GAMES'!$A$6:$L$138,7)</f>
        <v xml:space="preserve">UOW '02 E1 </v>
      </c>
      <c r="L14" s="1612"/>
      <c r="M14" s="1608" t="s">
        <v>183</v>
      </c>
      <c r="N14" s="1609"/>
      <c r="O14" s="1610" t="str">
        <f>VLOOKUP($R12,'All GAMES'!$A$6:$L$138,3)</f>
        <v>RKFC Lindenheuvel D2G</v>
      </c>
      <c r="P14" s="1611"/>
      <c r="Q14" s="1610" t="str">
        <f>VLOOKUP($R12,'All GAMES'!$A$6:$L$138,7)</f>
        <v>Sporting Heerlen D2</v>
      </c>
      <c r="R14" s="1612"/>
      <c r="S14" s="1608" t="s">
        <v>183</v>
      </c>
      <c r="T14" s="1609"/>
      <c r="U14" s="1610" t="str">
        <f>VLOOKUP($X12,'All GAMES'!$A$6:$L$138,3)</f>
        <v>City Pirates U15</v>
      </c>
      <c r="V14" s="1611"/>
      <c r="W14" s="1610" t="str">
        <f>VLOOKUP($X12,'All GAMES'!$A$6:$L$138,7)</f>
        <v xml:space="preserve">Scharn C6 </v>
      </c>
      <c r="X14" s="1612"/>
    </row>
    <row r="15" spans="1:24">
      <c r="A15" s="1608" t="s">
        <v>25</v>
      </c>
      <c r="B15" s="1609"/>
      <c r="C15" s="1613"/>
      <c r="D15" s="1614"/>
      <c r="E15" s="1613"/>
      <c r="F15" s="1615"/>
      <c r="G15" s="1608" t="s">
        <v>25</v>
      </c>
      <c r="H15" s="1609"/>
      <c r="I15" s="1613"/>
      <c r="J15" s="1614"/>
      <c r="K15" s="1613"/>
      <c r="L15" s="1615"/>
      <c r="M15" s="1608" t="s">
        <v>25</v>
      </c>
      <c r="N15" s="1609"/>
      <c r="O15" s="1613"/>
      <c r="P15" s="1614"/>
      <c r="Q15" s="1613"/>
      <c r="R15" s="1615"/>
      <c r="S15" s="1608" t="s">
        <v>25</v>
      </c>
      <c r="T15" s="1609"/>
      <c r="U15" s="1613"/>
      <c r="V15" s="1614"/>
      <c r="W15" s="1613"/>
      <c r="X15" s="1615"/>
    </row>
    <row r="16" spans="1:24">
      <c r="A16" s="814" t="s">
        <v>184</v>
      </c>
      <c r="B16" s="815"/>
      <c r="C16" s="816"/>
      <c r="D16" s="817"/>
      <c r="E16" s="818"/>
      <c r="F16" s="819"/>
      <c r="G16" s="814" t="s">
        <v>184</v>
      </c>
      <c r="H16" s="815"/>
      <c r="I16" s="816"/>
      <c r="J16" s="817"/>
      <c r="K16" s="818"/>
      <c r="L16" s="819"/>
      <c r="M16" s="814" t="s">
        <v>184</v>
      </c>
      <c r="N16" s="815"/>
      <c r="O16" s="816"/>
      <c r="P16" s="817"/>
      <c r="Q16" s="818"/>
      <c r="R16" s="819"/>
      <c r="S16" s="814" t="s">
        <v>184</v>
      </c>
      <c r="T16" s="815"/>
      <c r="U16" s="816"/>
      <c r="V16" s="817"/>
      <c r="W16" s="818"/>
      <c r="X16" s="819"/>
    </row>
    <row r="17" spans="1:24">
      <c r="A17" s="814" t="s">
        <v>185</v>
      </c>
      <c r="B17" s="815"/>
      <c r="C17" s="818"/>
      <c r="D17" s="820"/>
      <c r="E17" s="818"/>
      <c r="F17" s="819"/>
      <c r="G17" s="814" t="s">
        <v>185</v>
      </c>
      <c r="H17" s="815"/>
      <c r="I17" s="818"/>
      <c r="J17" s="820"/>
      <c r="K17" s="818"/>
      <c r="L17" s="819"/>
      <c r="M17" s="814" t="s">
        <v>185</v>
      </c>
      <c r="N17" s="815"/>
      <c r="O17" s="818"/>
      <c r="P17" s="820"/>
      <c r="Q17" s="818"/>
      <c r="R17" s="819"/>
      <c r="S17" s="814" t="s">
        <v>185</v>
      </c>
      <c r="T17" s="815"/>
      <c r="U17" s="818"/>
      <c r="V17" s="820"/>
      <c r="W17" s="818"/>
      <c r="X17" s="819"/>
    </row>
    <row r="18" spans="1:24" ht="15.75" thickBot="1">
      <c r="A18" s="821" t="s">
        <v>186</v>
      </c>
      <c r="B18" s="822"/>
      <c r="C18" s="831"/>
      <c r="D18" s="832"/>
      <c r="E18" s="831"/>
      <c r="F18" s="833"/>
      <c r="G18" s="821" t="s">
        <v>186</v>
      </c>
      <c r="H18" s="822"/>
      <c r="I18" s="831"/>
      <c r="J18" s="832"/>
      <c r="K18" s="831"/>
      <c r="L18" s="833"/>
      <c r="M18" s="821" t="s">
        <v>186</v>
      </c>
      <c r="N18" s="822"/>
      <c r="O18" s="831"/>
      <c r="P18" s="832"/>
      <c r="Q18" s="831"/>
      <c r="R18" s="833"/>
      <c r="S18" s="821" t="s">
        <v>186</v>
      </c>
      <c r="T18" s="822"/>
      <c r="U18" s="831"/>
      <c r="V18" s="832"/>
      <c r="W18" s="831"/>
      <c r="X18" s="833"/>
    </row>
    <row r="20" spans="1:24" ht="15.75" thickBot="1">
      <c r="B20" s="808"/>
    </row>
    <row r="21" spans="1:24">
      <c r="A21" s="809" t="s">
        <v>178</v>
      </c>
      <c r="B21" s="810">
        <f>VLOOKUP(F21,'All GAMES'!$A$6:$L$138,11)</f>
        <v>0.3888888888888889</v>
      </c>
      <c r="C21" s="811" t="s">
        <v>179</v>
      </c>
      <c r="D21" s="812" t="str">
        <f>VLOOKUP(F21,'All GAMES'!$A$6:$L$138,12)</f>
        <v>1A</v>
      </c>
      <c r="E21" s="811" t="s">
        <v>180</v>
      </c>
      <c r="F21" s="813">
        <f>F12+1</f>
        <v>903</v>
      </c>
      <c r="G21" s="809" t="s">
        <v>178</v>
      </c>
      <c r="H21" s="810">
        <f>VLOOKUP(L21,'All GAMES'!$A$6:$L$138,11)</f>
        <v>0.61805555555555569</v>
      </c>
      <c r="I21" s="811" t="s">
        <v>179</v>
      </c>
      <c r="J21" s="812">
        <f>VLOOKUP(L21,'All GAMES'!$A$6:$L$138,12)</f>
        <v>1</v>
      </c>
      <c r="K21" s="811" t="s">
        <v>180</v>
      </c>
      <c r="L21" s="813">
        <f>L12+1</f>
        <v>973</v>
      </c>
      <c r="M21" s="809" t="s">
        <v>178</v>
      </c>
      <c r="N21" s="810">
        <f>VLOOKUP(R21,'All GAMES'!$A$6:$L$138,11)</f>
        <v>0.45833333333333331</v>
      </c>
      <c r="O21" s="811" t="s">
        <v>179</v>
      </c>
      <c r="P21" s="812">
        <f>VLOOKUP(R21,'All GAMES'!$A$6:$L$138,12)</f>
        <v>1</v>
      </c>
      <c r="Q21" s="811" t="s">
        <v>180</v>
      </c>
      <c r="R21" s="813">
        <f>R12+1</f>
        <v>1303</v>
      </c>
      <c r="S21" s="809" t="s">
        <v>178</v>
      </c>
      <c r="T21" s="810">
        <f>VLOOKUP(X21,'All GAMES'!$A$6:$L$138,11)</f>
        <v>0.44444444444444448</v>
      </c>
      <c r="U21" s="811" t="s">
        <v>179</v>
      </c>
      <c r="V21" s="812">
        <f>VLOOKUP(X21,'All GAMES'!$A$6:$L$138,12)</f>
        <v>1</v>
      </c>
      <c r="W21" s="811" t="s">
        <v>180</v>
      </c>
      <c r="X21" s="813">
        <f>X12+1</f>
        <v>1503</v>
      </c>
    </row>
    <row r="22" spans="1:24">
      <c r="A22" s="1604"/>
      <c r="B22" s="1605"/>
      <c r="C22" s="1606" t="s">
        <v>181</v>
      </c>
      <c r="D22" s="1605"/>
      <c r="E22" s="1606" t="s">
        <v>182</v>
      </c>
      <c r="F22" s="1607"/>
      <c r="G22" s="1604"/>
      <c r="H22" s="1605"/>
      <c r="I22" s="1606" t="s">
        <v>181</v>
      </c>
      <c r="J22" s="1605"/>
      <c r="K22" s="1606" t="s">
        <v>182</v>
      </c>
      <c r="L22" s="1607"/>
      <c r="M22" s="1604"/>
      <c r="N22" s="1605"/>
      <c r="O22" s="1606" t="s">
        <v>181</v>
      </c>
      <c r="P22" s="1605"/>
      <c r="Q22" s="1606" t="s">
        <v>182</v>
      </c>
      <c r="R22" s="1607"/>
      <c r="S22" s="1604"/>
      <c r="T22" s="1605"/>
      <c r="U22" s="1606" t="s">
        <v>181</v>
      </c>
      <c r="V22" s="1605"/>
      <c r="W22" s="1606" t="s">
        <v>182</v>
      </c>
      <c r="X22" s="1607"/>
    </row>
    <row r="23" spans="1:24">
      <c r="A23" s="1608" t="s">
        <v>183</v>
      </c>
      <c r="B23" s="1609"/>
      <c r="C23" s="1610" t="str">
        <f>VLOOKUP($F21,'All GAMES'!$A$6:$L$138,3)</f>
        <v>RKSV Heer E1</v>
      </c>
      <c r="D23" s="1611"/>
      <c r="E23" s="1610" t="str">
        <f>VLOOKUP($F21,'All GAMES'!$A$6:$L$138,7)</f>
        <v xml:space="preserve">Scharn E6 </v>
      </c>
      <c r="F23" s="1612"/>
      <c r="G23" s="1608" t="s">
        <v>183</v>
      </c>
      <c r="H23" s="1609"/>
      <c r="I23" s="1610" t="str">
        <f>VLOOKUP($L21,'All GAMES'!$A$6:$L$138,3)</f>
        <v xml:space="preserve">FC Geleen Zuid E1 </v>
      </c>
      <c r="J23" s="1611"/>
      <c r="K23" s="1610" t="str">
        <f>VLOOKUP($L21,'All GAMES'!$A$6:$L$138,7)</f>
        <v xml:space="preserve">Scharn E1 </v>
      </c>
      <c r="L23" s="1612"/>
      <c r="M23" s="1608" t="s">
        <v>183</v>
      </c>
      <c r="N23" s="1609"/>
      <c r="O23" s="1610" t="str">
        <f>VLOOKUP($R21,'All GAMES'!$A$6:$L$138,3)</f>
        <v>RKFC Lindenheuvel D2G</v>
      </c>
      <c r="P23" s="1611"/>
      <c r="Q23" s="1610" t="str">
        <f>VLOOKUP($R21,'All GAMES'!$A$6:$L$138,7)</f>
        <v xml:space="preserve">Scharn D3 </v>
      </c>
      <c r="R23" s="1612"/>
      <c r="S23" s="1608" t="s">
        <v>183</v>
      </c>
      <c r="T23" s="1609"/>
      <c r="U23" s="1610" t="str">
        <f>VLOOKUP($X21,'All GAMES'!$A$6:$L$138,3)</f>
        <v>RKASV C2</v>
      </c>
      <c r="V23" s="1611"/>
      <c r="W23" s="1610" t="str">
        <f>VLOOKUP($X21,'All GAMES'!$A$6:$L$138,7)</f>
        <v xml:space="preserve">Scharn C4 </v>
      </c>
      <c r="X23" s="1612"/>
    </row>
    <row r="24" spans="1:24">
      <c r="A24" s="1608" t="s">
        <v>25</v>
      </c>
      <c r="B24" s="1609"/>
      <c r="C24" s="1613"/>
      <c r="D24" s="1614"/>
      <c r="E24" s="1613"/>
      <c r="F24" s="1615"/>
      <c r="G24" s="1608" t="s">
        <v>25</v>
      </c>
      <c r="H24" s="1609"/>
      <c r="I24" s="1613"/>
      <c r="J24" s="1614"/>
      <c r="K24" s="1613"/>
      <c r="L24" s="1615"/>
      <c r="M24" s="1608" t="s">
        <v>25</v>
      </c>
      <c r="N24" s="1609"/>
      <c r="O24" s="1613"/>
      <c r="P24" s="1614"/>
      <c r="Q24" s="1613"/>
      <c r="R24" s="1615"/>
      <c r="S24" s="1608" t="s">
        <v>25</v>
      </c>
      <c r="T24" s="1609"/>
      <c r="U24" s="1613"/>
      <c r="V24" s="1614"/>
      <c r="W24" s="1613"/>
      <c r="X24" s="1615"/>
    </row>
    <row r="25" spans="1:24">
      <c r="A25" s="814" t="s">
        <v>184</v>
      </c>
      <c r="B25" s="815"/>
      <c r="C25" s="816"/>
      <c r="D25" s="817"/>
      <c r="E25" s="818"/>
      <c r="F25" s="819"/>
      <c r="G25" s="814" t="s">
        <v>184</v>
      </c>
      <c r="H25" s="815"/>
      <c r="I25" s="816"/>
      <c r="J25" s="817"/>
      <c r="K25" s="818"/>
      <c r="L25" s="819"/>
      <c r="M25" s="814" t="s">
        <v>184</v>
      </c>
      <c r="N25" s="815"/>
      <c r="O25" s="816"/>
      <c r="P25" s="817"/>
      <c r="Q25" s="818"/>
      <c r="R25" s="819"/>
      <c r="S25" s="814" t="s">
        <v>184</v>
      </c>
      <c r="T25" s="815"/>
      <c r="U25" s="816"/>
      <c r="V25" s="817"/>
      <c r="W25" s="818"/>
      <c r="X25" s="819"/>
    </row>
    <row r="26" spans="1:24">
      <c r="A26" s="814" t="s">
        <v>185</v>
      </c>
      <c r="B26" s="815"/>
      <c r="C26" s="818"/>
      <c r="D26" s="820"/>
      <c r="E26" s="818"/>
      <c r="F26" s="819"/>
      <c r="G26" s="814" t="s">
        <v>185</v>
      </c>
      <c r="H26" s="815"/>
      <c r="I26" s="818"/>
      <c r="J26" s="820"/>
      <c r="K26" s="818"/>
      <c r="L26" s="819"/>
      <c r="M26" s="814" t="s">
        <v>185</v>
      </c>
      <c r="N26" s="815"/>
      <c r="O26" s="818"/>
      <c r="P26" s="820"/>
      <c r="Q26" s="818"/>
      <c r="R26" s="819"/>
      <c r="S26" s="814" t="s">
        <v>185</v>
      </c>
      <c r="T26" s="815"/>
      <c r="U26" s="818"/>
      <c r="V26" s="820"/>
      <c r="W26" s="818"/>
      <c r="X26" s="819"/>
    </row>
    <row r="27" spans="1:24" ht="15.75" thickBot="1">
      <c r="A27" s="821" t="s">
        <v>186</v>
      </c>
      <c r="B27" s="822"/>
      <c r="C27" s="831"/>
      <c r="D27" s="832"/>
      <c r="E27" s="831"/>
      <c r="F27" s="833"/>
      <c r="G27" s="821" t="s">
        <v>186</v>
      </c>
      <c r="H27" s="822"/>
      <c r="I27" s="831"/>
      <c r="J27" s="832"/>
      <c r="K27" s="831"/>
      <c r="L27" s="833"/>
      <c r="M27" s="821" t="s">
        <v>186</v>
      </c>
      <c r="N27" s="822"/>
      <c r="O27" s="831"/>
      <c r="P27" s="832"/>
      <c r="Q27" s="831"/>
      <c r="R27" s="833"/>
      <c r="S27" s="821" t="s">
        <v>186</v>
      </c>
      <c r="T27" s="822"/>
      <c r="U27" s="831"/>
      <c r="V27" s="832"/>
      <c r="W27" s="831"/>
      <c r="X27" s="833"/>
    </row>
    <row r="28" spans="1:24">
      <c r="B28" s="808"/>
    </row>
    <row r="29" spans="1:24" ht="15.75" thickBot="1">
      <c r="B29" s="808"/>
    </row>
    <row r="30" spans="1:24">
      <c r="A30" s="809" t="s">
        <v>178</v>
      </c>
      <c r="B30" s="810">
        <f>VLOOKUP(F30,'All GAMES'!$A$6:$L$138,11)</f>
        <v>0.3888888888888889</v>
      </c>
      <c r="C30" s="811" t="s">
        <v>179</v>
      </c>
      <c r="D30" s="812" t="str">
        <f>VLOOKUP(F30,'All GAMES'!$A$6:$L$138,12)</f>
        <v>1B</v>
      </c>
      <c r="E30" s="811" t="s">
        <v>180</v>
      </c>
      <c r="F30" s="813">
        <f>F21+1</f>
        <v>904</v>
      </c>
      <c r="G30" s="809" t="s">
        <v>178</v>
      </c>
      <c r="H30" s="810">
        <f>VLOOKUP(L30,'All GAMES'!$A$6:$L$138,11)</f>
        <v>0.63541666666666685</v>
      </c>
      <c r="I30" s="811" t="s">
        <v>179</v>
      </c>
      <c r="J30" s="812">
        <f>VLOOKUP(L30,'All GAMES'!$A$6:$L$138,12)</f>
        <v>2</v>
      </c>
      <c r="K30" s="811" t="s">
        <v>180</v>
      </c>
      <c r="L30" s="813">
        <f>L21+1</f>
        <v>974</v>
      </c>
      <c r="M30" s="809" t="s">
        <v>178</v>
      </c>
      <c r="N30" s="810">
        <f>VLOOKUP(R30,'All GAMES'!$A$6:$L$138,11)</f>
        <v>0.45833333333333331</v>
      </c>
      <c r="O30" s="811" t="s">
        <v>179</v>
      </c>
      <c r="P30" s="812">
        <f>VLOOKUP(R30,'All GAMES'!$A$6:$L$138,12)</f>
        <v>2</v>
      </c>
      <c r="Q30" s="811" t="s">
        <v>180</v>
      </c>
      <c r="R30" s="813">
        <f>R21+1</f>
        <v>1304</v>
      </c>
      <c r="S30" s="809" t="s">
        <v>178</v>
      </c>
      <c r="T30" s="810">
        <f>VLOOKUP(X30,'All GAMES'!$A$6:$L$138,11)</f>
        <v>0.45833333333333337</v>
      </c>
      <c r="U30" s="811" t="s">
        <v>179</v>
      </c>
      <c r="V30" s="812">
        <f>VLOOKUP(X30,'All GAMES'!$A$6:$L$138,12)</f>
        <v>2</v>
      </c>
      <c r="W30" s="811" t="s">
        <v>180</v>
      </c>
      <c r="X30" s="813">
        <f>X21+1</f>
        <v>1504</v>
      </c>
    </row>
    <row r="31" spans="1:24">
      <c r="A31" s="1604"/>
      <c r="B31" s="1605"/>
      <c r="C31" s="1606" t="s">
        <v>181</v>
      </c>
      <c r="D31" s="1605"/>
      <c r="E31" s="1606" t="s">
        <v>182</v>
      </c>
      <c r="F31" s="1607"/>
      <c r="G31" s="1604"/>
      <c r="H31" s="1605"/>
      <c r="I31" s="1606" t="s">
        <v>181</v>
      </c>
      <c r="J31" s="1605"/>
      <c r="K31" s="1606" t="s">
        <v>182</v>
      </c>
      <c r="L31" s="1607"/>
      <c r="M31" s="1604"/>
      <c r="N31" s="1605"/>
      <c r="O31" s="1606" t="s">
        <v>181</v>
      </c>
      <c r="P31" s="1605"/>
      <c r="Q31" s="1606" t="s">
        <v>182</v>
      </c>
      <c r="R31" s="1607"/>
      <c r="S31" s="1604"/>
      <c r="T31" s="1605"/>
      <c r="U31" s="1606" t="s">
        <v>181</v>
      </c>
      <c r="V31" s="1605"/>
      <c r="W31" s="1606" t="s">
        <v>182</v>
      </c>
      <c r="X31" s="1607"/>
    </row>
    <row r="32" spans="1:24">
      <c r="A32" s="1608" t="s">
        <v>183</v>
      </c>
      <c r="B32" s="1609"/>
      <c r="C32" s="1610" t="str">
        <f>VLOOKUP($F30,'All GAMES'!$A$6:$L$138,3)</f>
        <v xml:space="preserve">Scharn E2 </v>
      </c>
      <c r="D32" s="1611"/>
      <c r="E32" s="1610" t="str">
        <f>VLOOKUP($F30,'All GAMES'!$A$6:$L$138,7)</f>
        <v>Sporting Heerlen E2</v>
      </c>
      <c r="F32" s="1612"/>
      <c r="G32" s="1608" t="s">
        <v>183</v>
      </c>
      <c r="H32" s="1609"/>
      <c r="I32" s="1610" t="str">
        <f>VLOOKUP($L30,'All GAMES'!$A$6:$L$138,3)</f>
        <v xml:space="preserve">UOW '02 E1 </v>
      </c>
      <c r="J32" s="1611"/>
      <c r="K32" s="1610" t="str">
        <f>VLOOKUP($L30,'All GAMES'!$A$6:$L$138,7)</f>
        <v xml:space="preserve">Sporting Heerlen E1 </v>
      </c>
      <c r="L32" s="1612"/>
      <c r="M32" s="1608" t="s">
        <v>183</v>
      </c>
      <c r="N32" s="1609"/>
      <c r="O32" s="1610" t="str">
        <f>VLOOKUP($R30,'All GAMES'!$A$6:$L$138,3)</f>
        <v>Sporting Heerlen D2</v>
      </c>
      <c r="P32" s="1611"/>
      <c r="Q32" s="1610" t="str">
        <f>VLOOKUP($R30,'All GAMES'!$A$6:$L$138,7)</f>
        <v>Scharn D5</v>
      </c>
      <c r="R32" s="1612"/>
      <c r="S32" s="1608" t="s">
        <v>183</v>
      </c>
      <c r="T32" s="1609"/>
      <c r="U32" s="1610" t="str">
        <f>VLOOKUP($X30,'All GAMES'!$A$6:$L$138,3)</f>
        <v xml:space="preserve">Scharn C2 </v>
      </c>
      <c r="V32" s="1611"/>
      <c r="W32" s="1610" t="str">
        <f>VLOOKUP($X30,'All GAMES'!$A$6:$L$138,7)</f>
        <v>City Pirates U15</v>
      </c>
      <c r="X32" s="1612"/>
    </row>
    <row r="33" spans="1:24">
      <c r="A33" s="1608" t="s">
        <v>25</v>
      </c>
      <c r="B33" s="1609"/>
      <c r="C33" s="1613"/>
      <c r="D33" s="1614"/>
      <c r="E33" s="1613"/>
      <c r="F33" s="1615"/>
      <c r="G33" s="1608" t="s">
        <v>25</v>
      </c>
      <c r="H33" s="1609"/>
      <c r="I33" s="1613"/>
      <c r="J33" s="1614"/>
      <c r="K33" s="1613"/>
      <c r="L33" s="1615"/>
      <c r="M33" s="1608" t="s">
        <v>25</v>
      </c>
      <c r="N33" s="1609"/>
      <c r="O33" s="1613"/>
      <c r="P33" s="1614"/>
      <c r="Q33" s="1613"/>
      <c r="R33" s="1615"/>
      <c r="S33" s="1608" t="s">
        <v>25</v>
      </c>
      <c r="T33" s="1609"/>
      <c r="U33" s="1613"/>
      <c r="V33" s="1614"/>
      <c r="W33" s="1613"/>
      <c r="X33" s="1615"/>
    </row>
    <row r="34" spans="1:24">
      <c r="A34" s="814" t="s">
        <v>184</v>
      </c>
      <c r="B34" s="815"/>
      <c r="C34" s="816"/>
      <c r="D34" s="817"/>
      <c r="E34" s="818"/>
      <c r="F34" s="819"/>
      <c r="G34" s="814" t="s">
        <v>184</v>
      </c>
      <c r="H34" s="815"/>
      <c r="I34" s="816"/>
      <c r="J34" s="817"/>
      <c r="K34" s="818"/>
      <c r="L34" s="819"/>
      <c r="M34" s="814" t="s">
        <v>184</v>
      </c>
      <c r="N34" s="815"/>
      <c r="O34" s="816"/>
      <c r="P34" s="817"/>
      <c r="Q34" s="818"/>
      <c r="R34" s="819"/>
      <c r="S34" s="814" t="s">
        <v>184</v>
      </c>
      <c r="T34" s="815"/>
      <c r="U34" s="816"/>
      <c r="V34" s="817"/>
      <c r="W34" s="818"/>
      <c r="X34" s="819"/>
    </row>
    <row r="35" spans="1:24">
      <c r="A35" s="814" t="s">
        <v>185</v>
      </c>
      <c r="B35" s="815"/>
      <c r="C35" s="818"/>
      <c r="D35" s="820"/>
      <c r="E35" s="818"/>
      <c r="F35" s="819"/>
      <c r="G35" s="814" t="s">
        <v>185</v>
      </c>
      <c r="H35" s="815"/>
      <c r="I35" s="818"/>
      <c r="J35" s="820"/>
      <c r="K35" s="818"/>
      <c r="L35" s="819"/>
      <c r="M35" s="814" t="s">
        <v>185</v>
      </c>
      <c r="N35" s="815"/>
      <c r="O35" s="818"/>
      <c r="P35" s="820"/>
      <c r="Q35" s="818"/>
      <c r="R35" s="819"/>
      <c r="S35" s="814" t="s">
        <v>185</v>
      </c>
      <c r="T35" s="815"/>
      <c r="U35" s="818"/>
      <c r="V35" s="820"/>
      <c r="W35" s="818"/>
      <c r="X35" s="819"/>
    </row>
    <row r="36" spans="1:24" ht="15.75" thickBot="1">
      <c r="A36" s="821" t="s">
        <v>186</v>
      </c>
      <c r="B36" s="822"/>
      <c r="C36" s="831"/>
      <c r="D36" s="832"/>
      <c r="E36" s="831"/>
      <c r="F36" s="833"/>
      <c r="G36" s="821" t="s">
        <v>186</v>
      </c>
      <c r="H36" s="822"/>
      <c r="I36" s="831"/>
      <c r="J36" s="832"/>
      <c r="K36" s="831"/>
      <c r="L36" s="833"/>
      <c r="M36" s="821" t="s">
        <v>186</v>
      </c>
      <c r="N36" s="822"/>
      <c r="O36" s="831"/>
      <c r="P36" s="832"/>
      <c r="Q36" s="831"/>
      <c r="R36" s="833"/>
      <c r="S36" s="821" t="s">
        <v>186</v>
      </c>
      <c r="T36" s="822"/>
      <c r="U36" s="831"/>
      <c r="V36" s="832"/>
      <c r="W36" s="831"/>
      <c r="X36" s="833"/>
    </row>
    <row r="37" spans="1:24">
      <c r="B37" s="808"/>
    </row>
    <row r="38" spans="1:24">
      <c r="B38" s="808"/>
    </row>
    <row r="39" spans="1:24">
      <c r="B39" s="808"/>
    </row>
    <row r="40" spans="1:24" ht="15.75" thickBot="1">
      <c r="B40" s="808"/>
    </row>
    <row r="41" spans="1:24">
      <c r="A41" s="809" t="s">
        <v>178</v>
      </c>
      <c r="B41" s="810">
        <f>VLOOKUP(F41,'All GAMES'!$A$6:$L$138,11)</f>
        <v>0.40277777777777779</v>
      </c>
      <c r="C41" s="811" t="s">
        <v>179</v>
      </c>
      <c r="D41" s="812" t="str">
        <f>VLOOKUP(F41,'All GAMES'!$A$6:$L$138,12)</f>
        <v>1A</v>
      </c>
      <c r="E41" s="811" t="s">
        <v>180</v>
      </c>
      <c r="F41" s="813">
        <f>F30+1</f>
        <v>905</v>
      </c>
      <c r="G41" s="809" t="s">
        <v>178</v>
      </c>
      <c r="H41" s="810">
        <f>VLOOKUP(L41,'All GAMES'!$A$6:$L$138,11)</f>
        <v>0.65277777777777801</v>
      </c>
      <c r="I41" s="811" t="s">
        <v>179</v>
      </c>
      <c r="J41" s="812">
        <f>VLOOKUP(L41,'All GAMES'!$A$6:$L$138,12)</f>
        <v>1</v>
      </c>
      <c r="K41" s="811" t="s">
        <v>180</v>
      </c>
      <c r="L41" s="813">
        <f>L30+1</f>
        <v>975</v>
      </c>
      <c r="M41" s="809" t="s">
        <v>178</v>
      </c>
      <c r="N41" s="810">
        <f>VLOOKUP(R41,'All GAMES'!$A$6:$L$138,11)</f>
        <v>0.49999999999999994</v>
      </c>
      <c r="O41" s="811" t="s">
        <v>179</v>
      </c>
      <c r="P41" s="812">
        <f>VLOOKUP(R41,'All GAMES'!$A$6:$L$138,12)</f>
        <v>1</v>
      </c>
      <c r="Q41" s="811" t="s">
        <v>180</v>
      </c>
      <c r="R41" s="813">
        <f>R30+1</f>
        <v>1305</v>
      </c>
      <c r="S41" s="809" t="s">
        <v>178</v>
      </c>
      <c r="T41" s="810">
        <f>VLOOKUP(X41,'All GAMES'!$A$6:$L$138,11)</f>
        <v>0.47222222222222227</v>
      </c>
      <c r="U41" s="811" t="s">
        <v>179</v>
      </c>
      <c r="V41" s="812">
        <f>VLOOKUP(X41,'All GAMES'!$A$6:$L$138,12)</f>
        <v>2</v>
      </c>
      <c r="W41" s="811" t="s">
        <v>180</v>
      </c>
      <c r="X41" s="813">
        <f>X30+1</f>
        <v>1505</v>
      </c>
    </row>
    <row r="42" spans="1:24">
      <c r="A42" s="1604"/>
      <c r="B42" s="1605"/>
      <c r="C42" s="1606" t="s">
        <v>181</v>
      </c>
      <c r="D42" s="1605"/>
      <c r="E42" s="1606" t="s">
        <v>182</v>
      </c>
      <c r="F42" s="1607"/>
      <c r="G42" s="1604"/>
      <c r="H42" s="1605"/>
      <c r="I42" s="1606" t="s">
        <v>181</v>
      </c>
      <c r="J42" s="1605"/>
      <c r="K42" s="1606" t="s">
        <v>182</v>
      </c>
      <c r="L42" s="1607"/>
      <c r="M42" s="1604"/>
      <c r="N42" s="1605"/>
      <c r="O42" s="1606" t="s">
        <v>181</v>
      </c>
      <c r="P42" s="1605"/>
      <c r="Q42" s="1606" t="s">
        <v>182</v>
      </c>
      <c r="R42" s="1607"/>
      <c r="S42" s="1604"/>
      <c r="T42" s="1605"/>
      <c r="U42" s="1606" t="s">
        <v>181</v>
      </c>
      <c r="V42" s="1605"/>
      <c r="W42" s="1606" t="s">
        <v>182</v>
      </c>
      <c r="X42" s="1607"/>
    </row>
    <row r="43" spans="1:24">
      <c r="A43" s="1608" t="s">
        <v>183</v>
      </c>
      <c r="B43" s="1609"/>
      <c r="C43" s="1610" t="str">
        <f>VLOOKUP($F41,'All GAMES'!$A$6:$L$138,3)</f>
        <v>DVO E5</v>
      </c>
      <c r="D43" s="1611"/>
      <c r="E43" s="1610" t="str">
        <f>VLOOKUP($F41,'All GAMES'!$A$6:$L$138,7)</f>
        <v>RKSV Heer E1</v>
      </c>
      <c r="F43" s="1612"/>
      <c r="G43" s="1608" t="s">
        <v>183</v>
      </c>
      <c r="H43" s="1609"/>
      <c r="I43" s="1610" t="str">
        <f>VLOOKUP($L41,'All GAMES'!$A$6:$L$138,3)</f>
        <v xml:space="preserve">UOW '02 E1 </v>
      </c>
      <c r="J43" s="1611"/>
      <c r="K43" s="1610" t="str">
        <f>VLOOKUP($L41,'All GAMES'!$A$6:$L$138,7)</f>
        <v xml:space="preserve">Scharn E1 </v>
      </c>
      <c r="L43" s="1612"/>
      <c r="M43" s="1608" t="s">
        <v>183</v>
      </c>
      <c r="N43" s="1609"/>
      <c r="O43" s="1610" t="str">
        <f>VLOOKUP($R41,'All GAMES'!$A$6:$L$138,3)</f>
        <v>Sporting Heerlen D2</v>
      </c>
      <c r="P43" s="1611"/>
      <c r="Q43" s="1610" t="str">
        <f>VLOOKUP($R41,'All GAMES'!$A$6:$L$138,7)</f>
        <v xml:space="preserve">Scharn D3 </v>
      </c>
      <c r="R43" s="1612"/>
      <c r="S43" s="1608" t="s">
        <v>183</v>
      </c>
      <c r="T43" s="1609"/>
      <c r="U43" s="1610" t="str">
        <f>VLOOKUP($X41,'All GAMES'!$A$6:$L$138,3)</f>
        <v xml:space="preserve">Scharn C6 </v>
      </c>
      <c r="V43" s="1611"/>
      <c r="W43" s="1610" t="str">
        <f>VLOOKUP($X41,'All GAMES'!$A$6:$L$138,7)</f>
        <v>RKASV C2</v>
      </c>
      <c r="X43" s="1612"/>
    </row>
    <row r="44" spans="1:24">
      <c r="A44" s="1608" t="s">
        <v>25</v>
      </c>
      <c r="B44" s="1609"/>
      <c r="C44" s="1613"/>
      <c r="D44" s="1614"/>
      <c r="E44" s="1613"/>
      <c r="F44" s="1615"/>
      <c r="G44" s="1608" t="s">
        <v>25</v>
      </c>
      <c r="H44" s="1609"/>
      <c r="I44" s="1613"/>
      <c r="J44" s="1614"/>
      <c r="K44" s="1613"/>
      <c r="L44" s="1615"/>
      <c r="M44" s="1608" t="s">
        <v>25</v>
      </c>
      <c r="N44" s="1609"/>
      <c r="O44" s="1613"/>
      <c r="P44" s="1614"/>
      <c r="Q44" s="1613"/>
      <c r="R44" s="1615"/>
      <c r="S44" s="1608" t="s">
        <v>25</v>
      </c>
      <c r="T44" s="1609"/>
      <c r="U44" s="1613"/>
      <c r="V44" s="1614"/>
      <c r="W44" s="1613"/>
      <c r="X44" s="1615"/>
    </row>
    <row r="45" spans="1:24">
      <c r="A45" s="814" t="s">
        <v>184</v>
      </c>
      <c r="B45" s="815"/>
      <c r="C45" s="816"/>
      <c r="D45" s="817"/>
      <c r="E45" s="818"/>
      <c r="F45" s="819"/>
      <c r="G45" s="814" t="s">
        <v>184</v>
      </c>
      <c r="H45" s="815"/>
      <c r="I45" s="816"/>
      <c r="J45" s="817"/>
      <c r="K45" s="818"/>
      <c r="L45" s="819"/>
      <c r="M45" s="814" t="s">
        <v>184</v>
      </c>
      <c r="N45" s="815"/>
      <c r="O45" s="816"/>
      <c r="P45" s="817"/>
      <c r="Q45" s="818"/>
      <c r="R45" s="819"/>
      <c r="S45" s="814" t="s">
        <v>184</v>
      </c>
      <c r="T45" s="815"/>
      <c r="U45" s="816"/>
      <c r="V45" s="817"/>
      <c r="W45" s="818"/>
      <c r="X45" s="819"/>
    </row>
    <row r="46" spans="1:24">
      <c r="A46" s="814" t="s">
        <v>185</v>
      </c>
      <c r="B46" s="815"/>
      <c r="C46" s="818"/>
      <c r="D46" s="820"/>
      <c r="E46" s="818"/>
      <c r="F46" s="819"/>
      <c r="G46" s="814" t="s">
        <v>185</v>
      </c>
      <c r="H46" s="815"/>
      <c r="I46" s="818"/>
      <c r="J46" s="820"/>
      <c r="K46" s="818"/>
      <c r="L46" s="819"/>
      <c r="M46" s="814" t="s">
        <v>185</v>
      </c>
      <c r="N46" s="815"/>
      <c r="O46" s="818"/>
      <c r="P46" s="820"/>
      <c r="Q46" s="818"/>
      <c r="R46" s="819"/>
      <c r="S46" s="814" t="s">
        <v>185</v>
      </c>
      <c r="T46" s="815"/>
      <c r="U46" s="818"/>
      <c r="V46" s="820"/>
      <c r="W46" s="818"/>
      <c r="X46" s="819"/>
    </row>
    <row r="47" spans="1:24" ht="15.75" thickBot="1">
      <c r="A47" s="821" t="s">
        <v>186</v>
      </c>
      <c r="B47" s="822"/>
      <c r="C47" s="831"/>
      <c r="D47" s="832"/>
      <c r="E47" s="831"/>
      <c r="F47" s="833"/>
      <c r="G47" s="821" t="s">
        <v>186</v>
      </c>
      <c r="H47" s="822"/>
      <c r="I47" s="831"/>
      <c r="J47" s="832"/>
      <c r="K47" s="831"/>
      <c r="L47" s="833"/>
      <c r="M47" s="821" t="s">
        <v>186</v>
      </c>
      <c r="N47" s="822"/>
      <c r="O47" s="831"/>
      <c r="P47" s="832"/>
      <c r="Q47" s="831"/>
      <c r="R47" s="833"/>
      <c r="S47" s="821" t="s">
        <v>186</v>
      </c>
      <c r="T47" s="822"/>
      <c r="U47" s="831"/>
      <c r="V47" s="832"/>
      <c r="W47" s="831"/>
      <c r="X47" s="833"/>
    </row>
    <row r="48" spans="1:24">
      <c r="B48" s="808"/>
    </row>
    <row r="49" spans="1:24" ht="15.75" thickBot="1">
      <c r="B49" s="808"/>
    </row>
    <row r="50" spans="1:24">
      <c r="A50" s="809" t="s">
        <v>178</v>
      </c>
      <c r="B50" s="810">
        <f>VLOOKUP(F50,'All GAMES'!$A$6:$L$138,11)</f>
        <v>0.40277777777777779</v>
      </c>
      <c r="C50" s="811" t="s">
        <v>179</v>
      </c>
      <c r="D50" s="812" t="str">
        <f>VLOOKUP(F50,'All GAMES'!$A$6:$L$138,12)</f>
        <v>1B</v>
      </c>
      <c r="E50" s="811" t="s">
        <v>180</v>
      </c>
      <c r="F50" s="813">
        <f>F41+1</f>
        <v>906</v>
      </c>
      <c r="G50" s="809" t="s">
        <v>178</v>
      </c>
      <c r="H50" s="810">
        <f>VLOOKUP(L50,'All GAMES'!$A$6:$L$138,11)</f>
        <v>0.67013888888888917</v>
      </c>
      <c r="I50" s="811" t="s">
        <v>179</v>
      </c>
      <c r="J50" s="812">
        <f>VLOOKUP(L50,'All GAMES'!$A$6:$L$138,12)</f>
        <v>2</v>
      </c>
      <c r="K50" s="811" t="s">
        <v>180</v>
      </c>
      <c r="L50" s="813">
        <f>L41+1</f>
        <v>976</v>
      </c>
      <c r="M50" s="809" t="s">
        <v>178</v>
      </c>
      <c r="N50" s="810">
        <f>VLOOKUP(R50,'All GAMES'!$A$6:$L$138,11)</f>
        <v>0.49999999999999994</v>
      </c>
      <c r="O50" s="811" t="s">
        <v>179</v>
      </c>
      <c r="P50" s="812">
        <f>VLOOKUP(R50,'All GAMES'!$A$6:$L$138,12)</f>
        <v>2</v>
      </c>
      <c r="Q50" s="811" t="s">
        <v>180</v>
      </c>
      <c r="R50" s="813">
        <f>R41+1</f>
        <v>1306</v>
      </c>
      <c r="S50" s="809" t="s">
        <v>178</v>
      </c>
      <c r="T50" s="810">
        <f>VLOOKUP(X50,'All GAMES'!$A$6:$L$138,11)</f>
        <v>0.48611111111111116</v>
      </c>
      <c r="U50" s="811" t="s">
        <v>179</v>
      </c>
      <c r="V50" s="812">
        <f>VLOOKUP(X50,'All GAMES'!$A$6:$L$138,12)</f>
        <v>4</v>
      </c>
      <c r="W50" s="811" t="s">
        <v>180</v>
      </c>
      <c r="X50" s="813">
        <f>X41+1</f>
        <v>1506</v>
      </c>
    </row>
    <row r="51" spans="1:24">
      <c r="A51" s="1604"/>
      <c r="B51" s="1605"/>
      <c r="C51" s="1606" t="s">
        <v>181</v>
      </c>
      <c r="D51" s="1605"/>
      <c r="E51" s="1606" t="s">
        <v>182</v>
      </c>
      <c r="F51" s="1607"/>
      <c r="G51" s="1604"/>
      <c r="H51" s="1605"/>
      <c r="I51" s="1606" t="s">
        <v>181</v>
      </c>
      <c r="J51" s="1605"/>
      <c r="K51" s="1606" t="s">
        <v>182</v>
      </c>
      <c r="L51" s="1607"/>
      <c r="M51" s="1604"/>
      <c r="N51" s="1605"/>
      <c r="O51" s="1606" t="s">
        <v>181</v>
      </c>
      <c r="P51" s="1605"/>
      <c r="Q51" s="1606" t="s">
        <v>182</v>
      </c>
      <c r="R51" s="1607"/>
      <c r="S51" s="1604"/>
      <c r="T51" s="1605"/>
      <c r="U51" s="1606" t="s">
        <v>181</v>
      </c>
      <c r="V51" s="1605"/>
      <c r="W51" s="1606" t="s">
        <v>182</v>
      </c>
      <c r="X51" s="1607"/>
    </row>
    <row r="52" spans="1:24">
      <c r="A52" s="1608" t="s">
        <v>183</v>
      </c>
      <c r="B52" s="1609"/>
      <c r="C52" s="1610" t="str">
        <f>VLOOKUP($F50,'All GAMES'!$A$6:$L$138,3)</f>
        <v xml:space="preserve">Scharn E6 </v>
      </c>
      <c r="D52" s="1611"/>
      <c r="E52" s="1610" t="str">
        <f>VLOOKUP($F50,'All GAMES'!$A$6:$L$138,7)</f>
        <v>Sporting Heerlen E2</v>
      </c>
      <c r="F52" s="1612"/>
      <c r="G52" s="1608" t="s">
        <v>183</v>
      </c>
      <c r="H52" s="1609"/>
      <c r="I52" s="1610" t="str">
        <f>VLOOKUP($L50,'All GAMES'!$A$6:$L$138,3)</f>
        <v xml:space="preserve">Sporting Heerlen E1 </v>
      </c>
      <c r="J52" s="1611"/>
      <c r="K52" s="1610" t="str">
        <f>VLOOKUP($L50,'All GAMES'!$A$6:$L$138,7)</f>
        <v xml:space="preserve">FC Geleen Zuid E1 </v>
      </c>
      <c r="L52" s="1612"/>
      <c r="M52" s="1608" t="s">
        <v>183</v>
      </c>
      <c r="N52" s="1609"/>
      <c r="O52" s="1610" t="str">
        <f>VLOOKUP($R50,'All GAMES'!$A$6:$L$138,3)</f>
        <v>Scharn D5</v>
      </c>
      <c r="P52" s="1611"/>
      <c r="Q52" s="1610" t="str">
        <f>VLOOKUP($R50,'All GAMES'!$A$6:$L$138,7)</f>
        <v>RKFC Lindenheuvel D2G</v>
      </c>
      <c r="R52" s="1612"/>
      <c r="S52" s="1608" t="s">
        <v>183</v>
      </c>
      <c r="T52" s="1609"/>
      <c r="U52" s="1610" t="str">
        <f>VLOOKUP($X50,'All GAMES'!$A$6:$L$138,3)</f>
        <v xml:space="preserve">Scharn C4 </v>
      </c>
      <c r="V52" s="1611"/>
      <c r="W52" s="1610" t="str">
        <f>VLOOKUP($X50,'All GAMES'!$A$6:$L$138,7)</f>
        <v>City Pirates U15</v>
      </c>
      <c r="X52" s="1612"/>
    </row>
    <row r="53" spans="1:24">
      <c r="A53" s="1608" t="s">
        <v>25</v>
      </c>
      <c r="B53" s="1609"/>
      <c r="C53" s="1613"/>
      <c r="D53" s="1614"/>
      <c r="E53" s="1613"/>
      <c r="F53" s="1615"/>
      <c r="G53" s="1608" t="s">
        <v>25</v>
      </c>
      <c r="H53" s="1609"/>
      <c r="I53" s="1613"/>
      <c r="J53" s="1614"/>
      <c r="K53" s="1613"/>
      <c r="L53" s="1615"/>
      <c r="M53" s="1608" t="s">
        <v>25</v>
      </c>
      <c r="N53" s="1609"/>
      <c r="O53" s="1613"/>
      <c r="P53" s="1614"/>
      <c r="Q53" s="1613"/>
      <c r="R53" s="1615"/>
      <c r="S53" s="1608" t="s">
        <v>25</v>
      </c>
      <c r="T53" s="1609"/>
      <c r="U53" s="1613"/>
      <c r="V53" s="1614"/>
      <c r="W53" s="1613"/>
      <c r="X53" s="1615"/>
    </row>
    <row r="54" spans="1:24">
      <c r="A54" s="814" t="s">
        <v>184</v>
      </c>
      <c r="B54" s="815"/>
      <c r="C54" s="816"/>
      <c r="D54" s="817"/>
      <c r="E54" s="818"/>
      <c r="F54" s="819"/>
      <c r="G54" s="814" t="s">
        <v>184</v>
      </c>
      <c r="H54" s="815"/>
      <c r="I54" s="816"/>
      <c r="J54" s="817"/>
      <c r="K54" s="818"/>
      <c r="L54" s="819"/>
      <c r="M54" s="814" t="s">
        <v>184</v>
      </c>
      <c r="N54" s="815"/>
      <c r="O54" s="816"/>
      <c r="P54" s="817"/>
      <c r="Q54" s="818"/>
      <c r="R54" s="819"/>
      <c r="S54" s="814" t="s">
        <v>184</v>
      </c>
      <c r="T54" s="815"/>
      <c r="U54" s="816"/>
      <c r="V54" s="817"/>
      <c r="W54" s="818"/>
      <c r="X54" s="819"/>
    </row>
    <row r="55" spans="1:24">
      <c r="A55" s="814" t="s">
        <v>185</v>
      </c>
      <c r="B55" s="815"/>
      <c r="C55" s="818"/>
      <c r="D55" s="820"/>
      <c r="E55" s="818"/>
      <c r="F55" s="819"/>
      <c r="G55" s="814" t="s">
        <v>185</v>
      </c>
      <c r="H55" s="815"/>
      <c r="I55" s="818"/>
      <c r="J55" s="820"/>
      <c r="K55" s="818"/>
      <c r="L55" s="819"/>
      <c r="M55" s="814" t="s">
        <v>185</v>
      </c>
      <c r="N55" s="815"/>
      <c r="O55" s="818"/>
      <c r="P55" s="820"/>
      <c r="Q55" s="818"/>
      <c r="R55" s="819"/>
      <c r="S55" s="814" t="s">
        <v>185</v>
      </c>
      <c r="T55" s="815"/>
      <c r="U55" s="818"/>
      <c r="V55" s="820"/>
      <c r="W55" s="818"/>
      <c r="X55" s="819"/>
    </row>
    <row r="56" spans="1:24" ht="15.75" thickBot="1">
      <c r="A56" s="821" t="s">
        <v>186</v>
      </c>
      <c r="B56" s="822"/>
      <c r="C56" s="831"/>
      <c r="D56" s="832"/>
      <c r="E56" s="831"/>
      <c r="F56" s="833"/>
      <c r="G56" s="821" t="s">
        <v>186</v>
      </c>
      <c r="H56" s="822"/>
      <c r="I56" s="831"/>
      <c r="J56" s="832"/>
      <c r="K56" s="831"/>
      <c r="L56" s="833"/>
      <c r="M56" s="821" t="s">
        <v>186</v>
      </c>
      <c r="N56" s="822"/>
      <c r="O56" s="831"/>
      <c r="P56" s="832"/>
      <c r="Q56" s="831"/>
      <c r="R56" s="833"/>
      <c r="S56" s="821" t="s">
        <v>186</v>
      </c>
      <c r="T56" s="822"/>
      <c r="U56" s="831"/>
      <c r="V56" s="832"/>
      <c r="W56" s="831"/>
      <c r="X56" s="833"/>
    </row>
    <row r="57" spans="1:24">
      <c r="B57" s="808"/>
    </row>
    <row r="58" spans="1:24" ht="15.75" thickBot="1">
      <c r="B58" s="808"/>
    </row>
    <row r="59" spans="1:24">
      <c r="A59" s="809" t="s">
        <v>178</v>
      </c>
      <c r="B59" s="810">
        <f>VLOOKUP(F59,'All GAMES'!$A$6:$L$138,11)</f>
        <v>0.41666666666666669</v>
      </c>
      <c r="C59" s="811" t="s">
        <v>179</v>
      </c>
      <c r="D59" s="812" t="str">
        <f>VLOOKUP(F59,'All GAMES'!$A$6:$L$138,12)</f>
        <v>1A</v>
      </c>
      <c r="E59" s="811" t="s">
        <v>180</v>
      </c>
      <c r="F59" s="813">
        <f>F50+1</f>
        <v>907</v>
      </c>
      <c r="G59" s="809" t="s">
        <v>178</v>
      </c>
      <c r="H59" s="810">
        <f>VLOOKUP(L59,'All GAMES'!$A$6:$L$138,11)</f>
        <v>0.58333333333333337</v>
      </c>
      <c r="I59" s="811" t="s">
        <v>179</v>
      </c>
      <c r="J59" s="812">
        <f>VLOOKUP(L59,'All GAMES'!$A$6:$L$138,12)</f>
        <v>2</v>
      </c>
      <c r="K59" s="811" t="s">
        <v>180</v>
      </c>
      <c r="L59" s="813">
        <f>L50+1</f>
        <v>977</v>
      </c>
      <c r="M59" s="809" t="s">
        <v>178</v>
      </c>
      <c r="N59" s="810">
        <f>VLOOKUP(R59,'All GAMES'!$A$6:$L$138,11)</f>
        <v>0.4375</v>
      </c>
      <c r="O59" s="811" t="s">
        <v>179</v>
      </c>
      <c r="P59" s="812">
        <f>VLOOKUP(R59,'All GAMES'!$A$6:$L$138,12)</f>
        <v>1</v>
      </c>
      <c r="Q59" s="811" t="s">
        <v>180</v>
      </c>
      <c r="R59" s="813">
        <f>R50+1</f>
        <v>1307</v>
      </c>
      <c r="S59" s="809" t="s">
        <v>178</v>
      </c>
      <c r="T59" s="810">
        <f>VLOOKUP(X59,'All GAMES'!$A$6:$L$138,11)</f>
        <v>0.5</v>
      </c>
      <c r="U59" s="811" t="s">
        <v>179</v>
      </c>
      <c r="V59" s="812">
        <f>VLOOKUP(X59,'All GAMES'!$A$6:$L$138,12)</f>
        <v>2</v>
      </c>
      <c r="W59" s="811" t="s">
        <v>180</v>
      </c>
      <c r="X59" s="813">
        <f>X50+1</f>
        <v>1507</v>
      </c>
    </row>
    <row r="60" spans="1:24">
      <c r="A60" s="1604"/>
      <c r="B60" s="1605"/>
      <c r="C60" s="1606" t="s">
        <v>181</v>
      </c>
      <c r="D60" s="1605"/>
      <c r="E60" s="1606" t="s">
        <v>182</v>
      </c>
      <c r="F60" s="1607"/>
      <c r="G60" s="1604"/>
      <c r="H60" s="1605"/>
      <c r="I60" s="1606" t="s">
        <v>181</v>
      </c>
      <c r="J60" s="1605"/>
      <c r="K60" s="1606" t="s">
        <v>182</v>
      </c>
      <c r="L60" s="1607"/>
      <c r="M60" s="1604"/>
      <c r="N60" s="1605"/>
      <c r="O60" s="1606" t="s">
        <v>181</v>
      </c>
      <c r="P60" s="1605"/>
      <c r="Q60" s="1606" t="s">
        <v>182</v>
      </c>
      <c r="R60" s="1607"/>
      <c r="S60" s="1604"/>
      <c r="T60" s="1605"/>
      <c r="U60" s="1606" t="s">
        <v>181</v>
      </c>
      <c r="V60" s="1605"/>
      <c r="W60" s="1606" t="s">
        <v>182</v>
      </c>
      <c r="X60" s="1607"/>
    </row>
    <row r="61" spans="1:24">
      <c r="A61" s="1608" t="s">
        <v>183</v>
      </c>
      <c r="B61" s="1609"/>
      <c r="C61" s="1610" t="str">
        <f>VLOOKUP($F59,'All GAMES'!$A$6:$L$138,3)</f>
        <v xml:space="preserve">Scharn E2 </v>
      </c>
      <c r="D61" s="1611"/>
      <c r="E61" s="1610" t="str">
        <f>VLOOKUP($F59,'All GAMES'!$A$6:$L$138,7)</f>
        <v>DVO E5</v>
      </c>
      <c r="F61" s="1612"/>
      <c r="G61" s="1608" t="s">
        <v>183</v>
      </c>
      <c r="H61" s="1609"/>
      <c r="I61" s="1610" t="str">
        <f>VLOOKUP($L59,'All GAMES'!$A$6:$L$138,3)</f>
        <v>Scharn E3</v>
      </c>
      <c r="J61" s="1611"/>
      <c r="K61" s="1610" t="str">
        <f>VLOOKUP($L59,'All GAMES'!$A$6:$L$138,7)</f>
        <v>MVV E</v>
      </c>
      <c r="L61" s="1612"/>
      <c r="M61" s="1608" t="s">
        <v>183</v>
      </c>
      <c r="N61" s="1609"/>
      <c r="O61" s="1610" t="str">
        <f>VLOOKUP($R59,'All GAMES'!$A$6:$L$138,3)</f>
        <v xml:space="preserve">Scharn D4 </v>
      </c>
      <c r="P61" s="1611"/>
      <c r="Q61" s="1610" t="str">
        <f>VLOOKUP($R59,'All GAMES'!$A$6:$L$138,7)</f>
        <v>Scharn D2</v>
      </c>
      <c r="R61" s="1612"/>
      <c r="S61" s="1608" t="s">
        <v>183</v>
      </c>
      <c r="T61" s="1609"/>
      <c r="U61" s="1610" t="str">
        <f>VLOOKUP($X59,'All GAMES'!$A$6:$L$138,3)</f>
        <v xml:space="preserve">Scharn C2 </v>
      </c>
      <c r="V61" s="1611"/>
      <c r="W61" s="1610" t="str">
        <f>VLOOKUP($X59,'All GAMES'!$A$6:$L$138,7)</f>
        <v xml:space="preserve">Scharn C6 </v>
      </c>
      <c r="X61" s="1612"/>
    </row>
    <row r="62" spans="1:24">
      <c r="A62" s="1608" t="s">
        <v>25</v>
      </c>
      <c r="B62" s="1609"/>
      <c r="C62" s="1613"/>
      <c r="D62" s="1614"/>
      <c r="E62" s="1613"/>
      <c r="F62" s="1615"/>
      <c r="G62" s="1608" t="s">
        <v>25</v>
      </c>
      <c r="H62" s="1609"/>
      <c r="I62" s="1613"/>
      <c r="J62" s="1614"/>
      <c r="K62" s="1613"/>
      <c r="L62" s="1615"/>
      <c r="M62" s="1608" t="s">
        <v>25</v>
      </c>
      <c r="N62" s="1609"/>
      <c r="O62" s="1613"/>
      <c r="P62" s="1614"/>
      <c r="Q62" s="1613"/>
      <c r="R62" s="1615"/>
      <c r="S62" s="1608" t="s">
        <v>25</v>
      </c>
      <c r="T62" s="1609"/>
      <c r="U62" s="1613"/>
      <c r="V62" s="1614"/>
      <c r="W62" s="1613"/>
      <c r="X62" s="1615"/>
    </row>
    <row r="63" spans="1:24">
      <c r="A63" s="814" t="s">
        <v>184</v>
      </c>
      <c r="B63" s="815"/>
      <c r="C63" s="816"/>
      <c r="D63" s="817"/>
      <c r="E63" s="818"/>
      <c r="F63" s="819"/>
      <c r="G63" s="814" t="s">
        <v>184</v>
      </c>
      <c r="H63" s="815"/>
      <c r="I63" s="816"/>
      <c r="J63" s="817"/>
      <c r="K63" s="818"/>
      <c r="L63" s="819"/>
      <c r="M63" s="814" t="s">
        <v>184</v>
      </c>
      <c r="N63" s="815"/>
      <c r="O63" s="816"/>
      <c r="P63" s="817"/>
      <c r="Q63" s="818"/>
      <c r="R63" s="819"/>
      <c r="S63" s="814" t="s">
        <v>184</v>
      </c>
      <c r="T63" s="815"/>
      <c r="U63" s="816"/>
      <c r="V63" s="817"/>
      <c r="W63" s="818"/>
      <c r="X63" s="819"/>
    </row>
    <row r="64" spans="1:24">
      <c r="A64" s="814" t="s">
        <v>185</v>
      </c>
      <c r="B64" s="815"/>
      <c r="C64" s="818"/>
      <c r="D64" s="820"/>
      <c r="E64" s="818"/>
      <c r="F64" s="819"/>
      <c r="G64" s="814" t="s">
        <v>185</v>
      </c>
      <c r="H64" s="815"/>
      <c r="I64" s="818"/>
      <c r="J64" s="820"/>
      <c r="K64" s="818"/>
      <c r="L64" s="819"/>
      <c r="M64" s="814" t="s">
        <v>185</v>
      </c>
      <c r="N64" s="815"/>
      <c r="O64" s="818"/>
      <c r="P64" s="820"/>
      <c r="Q64" s="818"/>
      <c r="R64" s="819"/>
      <c r="S64" s="814" t="s">
        <v>185</v>
      </c>
      <c r="T64" s="815"/>
      <c r="U64" s="818"/>
      <c r="V64" s="820"/>
      <c r="W64" s="818"/>
      <c r="X64" s="819"/>
    </row>
    <row r="65" spans="1:24" ht="15.75" thickBot="1">
      <c r="A65" s="821" t="s">
        <v>186</v>
      </c>
      <c r="B65" s="822"/>
      <c r="C65" s="831"/>
      <c r="D65" s="832"/>
      <c r="E65" s="831"/>
      <c r="F65" s="833"/>
      <c r="G65" s="821" t="s">
        <v>186</v>
      </c>
      <c r="H65" s="822"/>
      <c r="I65" s="831"/>
      <c r="J65" s="832"/>
      <c r="K65" s="831"/>
      <c r="L65" s="833"/>
      <c r="M65" s="821" t="s">
        <v>186</v>
      </c>
      <c r="N65" s="822"/>
      <c r="O65" s="831"/>
      <c r="P65" s="832"/>
      <c r="Q65" s="831"/>
      <c r="R65" s="833"/>
      <c r="S65" s="821" t="s">
        <v>186</v>
      </c>
      <c r="T65" s="822"/>
      <c r="U65" s="831"/>
      <c r="V65" s="832"/>
      <c r="W65" s="831"/>
      <c r="X65" s="833"/>
    </row>
    <row r="66" spans="1:24">
      <c r="B66" s="808"/>
    </row>
    <row r="67" spans="1:24" ht="15.75" thickBot="1">
      <c r="B67" s="808"/>
    </row>
    <row r="68" spans="1:24">
      <c r="A68" s="809" t="s">
        <v>178</v>
      </c>
      <c r="B68" s="810">
        <f>VLOOKUP(F68,'All GAMES'!$A$6:$L$138,11)</f>
        <v>0.41666666666666669</v>
      </c>
      <c r="C68" s="811" t="s">
        <v>179</v>
      </c>
      <c r="D68" s="812" t="str">
        <f>VLOOKUP(F68,'All GAMES'!$A$6:$L$138,12)</f>
        <v>1B</v>
      </c>
      <c r="E68" s="811" t="s">
        <v>180</v>
      </c>
      <c r="F68" s="813">
        <f>F59+1</f>
        <v>908</v>
      </c>
      <c r="G68" s="809" t="s">
        <v>178</v>
      </c>
      <c r="H68" s="810">
        <f>VLOOKUP(L68,'All GAMES'!$A$6:$L$138,11)</f>
        <v>0.60069444444444453</v>
      </c>
      <c r="I68" s="811" t="s">
        <v>179</v>
      </c>
      <c r="J68" s="812">
        <f>VLOOKUP(L68,'All GAMES'!$A$6:$L$138,12)</f>
        <v>1</v>
      </c>
      <c r="K68" s="811" t="s">
        <v>180</v>
      </c>
      <c r="L68" s="813">
        <f>L59+1</f>
        <v>978</v>
      </c>
      <c r="M68" s="809" t="s">
        <v>178</v>
      </c>
      <c r="N68" s="810">
        <f>VLOOKUP(R68,'All GAMES'!$A$6:$L$138,11)</f>
        <v>0.4375</v>
      </c>
      <c r="O68" s="811" t="s">
        <v>179</v>
      </c>
      <c r="P68" s="812">
        <f>VLOOKUP(R68,'All GAMES'!$A$6:$L$138,12)</f>
        <v>2</v>
      </c>
      <c r="Q68" s="811" t="s">
        <v>180</v>
      </c>
      <c r="R68" s="813">
        <f>R59+1</f>
        <v>1308</v>
      </c>
      <c r="S68" s="809" t="s">
        <v>178</v>
      </c>
      <c r="T68" s="810">
        <f>VLOOKUP(X68,'All GAMES'!$A$6:$L$138,11)</f>
        <v>0.51388888888888884</v>
      </c>
      <c r="U68" s="811" t="s">
        <v>179</v>
      </c>
      <c r="V68" s="812">
        <f>VLOOKUP(X68,'All GAMES'!$A$6:$L$138,12)</f>
        <v>4</v>
      </c>
      <c r="W68" s="811" t="s">
        <v>180</v>
      </c>
      <c r="X68" s="813">
        <f>X59+1</f>
        <v>1508</v>
      </c>
    </row>
    <row r="69" spans="1:24">
      <c r="A69" s="1604"/>
      <c r="B69" s="1605"/>
      <c r="C69" s="1606" t="s">
        <v>181</v>
      </c>
      <c r="D69" s="1605"/>
      <c r="E69" s="1606" t="s">
        <v>182</v>
      </c>
      <c r="F69" s="1607"/>
      <c r="G69" s="1604"/>
      <c r="H69" s="1605"/>
      <c r="I69" s="1606" t="s">
        <v>181</v>
      </c>
      <c r="J69" s="1605"/>
      <c r="K69" s="1606" t="s">
        <v>182</v>
      </c>
      <c r="L69" s="1607"/>
      <c r="M69" s="1604"/>
      <c r="N69" s="1605"/>
      <c r="O69" s="1606" t="s">
        <v>181</v>
      </c>
      <c r="P69" s="1605"/>
      <c r="Q69" s="1606" t="s">
        <v>182</v>
      </c>
      <c r="R69" s="1607"/>
      <c r="S69" s="1604"/>
      <c r="T69" s="1605"/>
      <c r="U69" s="1606" t="s">
        <v>181</v>
      </c>
      <c r="V69" s="1605"/>
      <c r="W69" s="1606" t="s">
        <v>182</v>
      </c>
      <c r="X69" s="1607"/>
    </row>
    <row r="70" spans="1:24">
      <c r="A70" s="1608" t="s">
        <v>183</v>
      </c>
      <c r="B70" s="1609"/>
      <c r="C70" s="1610" t="str">
        <f>VLOOKUP($F68,'All GAMES'!$A$6:$L$138,3)</f>
        <v>Sporting Heerlen E2</v>
      </c>
      <c r="D70" s="1611"/>
      <c r="E70" s="1610" t="str">
        <f>VLOOKUP($F68,'All GAMES'!$A$6:$L$138,7)</f>
        <v>RKSV Heer E1</v>
      </c>
      <c r="F70" s="1612"/>
      <c r="G70" s="1608" t="s">
        <v>183</v>
      </c>
      <c r="H70" s="1609"/>
      <c r="I70" s="1610" t="str">
        <f>VLOOKUP($L68,'All GAMES'!$A$6:$L$138,3)</f>
        <v>VV Schaesberg E1</v>
      </c>
      <c r="J70" s="1611"/>
      <c r="K70" s="1610" t="str">
        <f>VLOOKUP($L68,'All GAMES'!$A$6:$L$138,7)</f>
        <v xml:space="preserve">VV DVO E1 </v>
      </c>
      <c r="L70" s="1612"/>
      <c r="M70" s="1608" t="s">
        <v>183</v>
      </c>
      <c r="N70" s="1609"/>
      <c r="O70" s="1610" t="str">
        <f>VLOOKUP($R68,'All GAMES'!$A$6:$L$138,3)</f>
        <v>RKFC Lindenheuvel D1</v>
      </c>
      <c r="P70" s="1611"/>
      <c r="Q70" s="1610" t="str">
        <f>VLOOKUP($R68,'All GAMES'!$A$6:$L$138,7)</f>
        <v>SVN/BtB Consultancy D1</v>
      </c>
      <c r="R70" s="1612"/>
      <c r="S70" s="1608" t="s">
        <v>183</v>
      </c>
      <c r="T70" s="1609"/>
      <c r="U70" s="1610" t="str">
        <f>VLOOKUP($X68,'All GAMES'!$A$6:$L$138,3)</f>
        <v>City Pirates U15</v>
      </c>
      <c r="V70" s="1611"/>
      <c r="W70" s="1610" t="str">
        <f>VLOOKUP($X68,'All GAMES'!$A$6:$L$138,7)</f>
        <v>RKASV C2</v>
      </c>
      <c r="X70" s="1612"/>
    </row>
    <row r="71" spans="1:24">
      <c r="A71" s="1608" t="s">
        <v>25</v>
      </c>
      <c r="B71" s="1609"/>
      <c r="C71" s="1613"/>
      <c r="D71" s="1614"/>
      <c r="E71" s="1613"/>
      <c r="F71" s="1615"/>
      <c r="G71" s="1608" t="s">
        <v>25</v>
      </c>
      <c r="H71" s="1609"/>
      <c r="I71" s="1613"/>
      <c r="J71" s="1614"/>
      <c r="K71" s="1613"/>
      <c r="L71" s="1615"/>
      <c r="M71" s="1608" t="s">
        <v>25</v>
      </c>
      <c r="N71" s="1609"/>
      <c r="O71" s="1613"/>
      <c r="P71" s="1614"/>
      <c r="Q71" s="1613"/>
      <c r="R71" s="1615"/>
      <c r="S71" s="1608" t="s">
        <v>25</v>
      </c>
      <c r="T71" s="1609"/>
      <c r="U71" s="1613"/>
      <c r="V71" s="1614"/>
      <c r="W71" s="1613"/>
      <c r="X71" s="1615"/>
    </row>
    <row r="72" spans="1:24">
      <c r="A72" s="814" t="s">
        <v>184</v>
      </c>
      <c r="B72" s="815"/>
      <c r="C72" s="816"/>
      <c r="D72" s="817"/>
      <c r="E72" s="818"/>
      <c r="F72" s="819"/>
      <c r="G72" s="814" t="s">
        <v>184</v>
      </c>
      <c r="H72" s="815"/>
      <c r="I72" s="816"/>
      <c r="J72" s="817"/>
      <c r="K72" s="818"/>
      <c r="L72" s="819"/>
      <c r="M72" s="814" t="s">
        <v>184</v>
      </c>
      <c r="N72" s="815"/>
      <c r="O72" s="816"/>
      <c r="P72" s="817"/>
      <c r="Q72" s="818"/>
      <c r="R72" s="819"/>
      <c r="S72" s="814" t="s">
        <v>184</v>
      </c>
      <c r="T72" s="815"/>
      <c r="U72" s="816"/>
      <c r="V72" s="817"/>
      <c r="W72" s="818"/>
      <c r="X72" s="819"/>
    </row>
    <row r="73" spans="1:24">
      <c r="A73" s="814" t="s">
        <v>185</v>
      </c>
      <c r="B73" s="815"/>
      <c r="C73" s="818"/>
      <c r="D73" s="820"/>
      <c r="E73" s="818"/>
      <c r="F73" s="819"/>
      <c r="G73" s="814" t="s">
        <v>185</v>
      </c>
      <c r="H73" s="815"/>
      <c r="I73" s="818"/>
      <c r="J73" s="820"/>
      <c r="K73" s="818"/>
      <c r="L73" s="819"/>
      <c r="M73" s="814" t="s">
        <v>185</v>
      </c>
      <c r="N73" s="815"/>
      <c r="O73" s="818"/>
      <c r="P73" s="820"/>
      <c r="Q73" s="818"/>
      <c r="R73" s="819"/>
      <c r="S73" s="814" t="s">
        <v>185</v>
      </c>
      <c r="T73" s="815"/>
      <c r="U73" s="818"/>
      <c r="V73" s="820"/>
      <c r="W73" s="818"/>
      <c r="X73" s="819"/>
    </row>
    <row r="74" spans="1:24" ht="15.75" thickBot="1">
      <c r="A74" s="821" t="s">
        <v>186</v>
      </c>
      <c r="B74" s="822"/>
      <c r="C74" s="831"/>
      <c r="D74" s="832"/>
      <c r="E74" s="831"/>
      <c r="F74" s="833"/>
      <c r="G74" s="821" t="s">
        <v>186</v>
      </c>
      <c r="H74" s="822"/>
      <c r="I74" s="831"/>
      <c r="J74" s="832"/>
      <c r="K74" s="831"/>
      <c r="L74" s="833"/>
      <c r="M74" s="821" t="s">
        <v>186</v>
      </c>
      <c r="N74" s="822"/>
      <c r="O74" s="831"/>
      <c r="P74" s="832"/>
      <c r="Q74" s="831"/>
      <c r="R74" s="833"/>
      <c r="S74" s="821" t="s">
        <v>186</v>
      </c>
      <c r="T74" s="822"/>
      <c r="U74" s="831"/>
      <c r="V74" s="832"/>
      <c r="W74" s="831"/>
      <c r="X74" s="833"/>
    </row>
    <row r="75" spans="1:24">
      <c r="B75" s="808"/>
    </row>
    <row r="76" spans="1:24">
      <c r="B76" s="808"/>
    </row>
    <row r="77" spans="1:24">
      <c r="B77" s="808"/>
    </row>
    <row r="78" spans="1:24">
      <c r="B78" s="808"/>
    </row>
    <row r="79" spans="1:24">
      <c r="B79" s="808"/>
    </row>
    <row r="80" spans="1:24">
      <c r="B80" s="808"/>
    </row>
    <row r="81" spans="1:24">
      <c r="B81" s="808"/>
    </row>
    <row r="82" spans="1:24" ht="15.75" thickBot="1">
      <c r="B82" s="808"/>
    </row>
    <row r="83" spans="1:24">
      <c r="A83" s="809" t="s">
        <v>178</v>
      </c>
      <c r="B83" s="810">
        <f>VLOOKUP(F83,'All GAMES'!$A$6:$L$138,11)</f>
        <v>0.43055555555555558</v>
      </c>
      <c r="C83" s="811" t="s">
        <v>179</v>
      </c>
      <c r="D83" s="812" t="str">
        <f>VLOOKUP(F83,'All GAMES'!$A$6:$L$138,12)</f>
        <v>1A</v>
      </c>
      <c r="E83" s="811" t="s">
        <v>180</v>
      </c>
      <c r="F83" s="813">
        <f>F68+1</f>
        <v>909</v>
      </c>
      <c r="G83" s="809" t="s">
        <v>178</v>
      </c>
      <c r="H83" s="810">
        <f>VLOOKUP(L83,'All GAMES'!$A$6:$L$138,11)</f>
        <v>0.61805555555555569</v>
      </c>
      <c r="I83" s="811" t="s">
        <v>179</v>
      </c>
      <c r="J83" s="812">
        <f>VLOOKUP(L83,'All GAMES'!$A$6:$L$138,12)</f>
        <v>2</v>
      </c>
      <c r="K83" s="811" t="s">
        <v>180</v>
      </c>
      <c r="L83" s="813">
        <f>L68+1</f>
        <v>979</v>
      </c>
      <c r="M83" s="809" t="s">
        <v>178</v>
      </c>
      <c r="N83" s="810">
        <f>VLOOKUP(R83,'All GAMES'!$A$6:$L$138,11)</f>
        <v>0.47916666666666663</v>
      </c>
      <c r="O83" s="811" t="s">
        <v>179</v>
      </c>
      <c r="P83" s="812">
        <f>VLOOKUP(R83,'All GAMES'!$A$6:$L$138,12)</f>
        <v>1</v>
      </c>
      <c r="Q83" s="811" t="s">
        <v>180</v>
      </c>
      <c r="R83" s="813">
        <f>R68+1</f>
        <v>1309</v>
      </c>
      <c r="S83" s="809" t="s">
        <v>178</v>
      </c>
      <c r="T83" s="810">
        <f>VLOOKUP(X83,'All GAMES'!$A$6:$L$138,11)</f>
        <v>0.52777777777777768</v>
      </c>
      <c r="U83" s="811" t="s">
        <v>179</v>
      </c>
      <c r="V83" s="812">
        <f>VLOOKUP(X83,'All GAMES'!$A$6:$L$138,12)</f>
        <v>2</v>
      </c>
      <c r="W83" s="811" t="s">
        <v>180</v>
      </c>
      <c r="X83" s="813">
        <f>X68+1</f>
        <v>1509</v>
      </c>
    </row>
    <row r="84" spans="1:24">
      <c r="A84" s="1604"/>
      <c r="B84" s="1605"/>
      <c r="C84" s="1606" t="s">
        <v>181</v>
      </c>
      <c r="D84" s="1605"/>
      <c r="E84" s="1606" t="s">
        <v>182</v>
      </c>
      <c r="F84" s="1607"/>
      <c r="G84" s="1604"/>
      <c r="H84" s="1605"/>
      <c r="I84" s="1606" t="s">
        <v>181</v>
      </c>
      <c r="J84" s="1605"/>
      <c r="K84" s="1606" t="s">
        <v>182</v>
      </c>
      <c r="L84" s="1607"/>
      <c r="M84" s="1604"/>
      <c r="N84" s="1605"/>
      <c r="O84" s="1606" t="s">
        <v>181</v>
      </c>
      <c r="P84" s="1605"/>
      <c r="Q84" s="1606" t="s">
        <v>182</v>
      </c>
      <c r="R84" s="1607"/>
      <c r="S84" s="1604"/>
      <c r="T84" s="1605"/>
      <c r="U84" s="1606" t="s">
        <v>181</v>
      </c>
      <c r="V84" s="1605"/>
      <c r="W84" s="1606" t="s">
        <v>182</v>
      </c>
      <c r="X84" s="1607"/>
    </row>
    <row r="85" spans="1:24">
      <c r="A85" s="1608" t="s">
        <v>183</v>
      </c>
      <c r="B85" s="1609"/>
      <c r="C85" s="1610" t="str">
        <f>VLOOKUP($F83,'All GAMES'!$A$6:$L$138,3)</f>
        <v>DVO E5</v>
      </c>
      <c r="D85" s="1611"/>
      <c r="E85" s="1610" t="str">
        <f>VLOOKUP($F83,'All GAMES'!$A$6:$L$138,7)</f>
        <v xml:space="preserve">Scharn E6 </v>
      </c>
      <c r="F85" s="1612"/>
      <c r="G85" s="1608" t="s">
        <v>183</v>
      </c>
      <c r="H85" s="1609"/>
      <c r="I85" s="1610" t="str">
        <f>VLOOKUP($L83,'All GAMES'!$A$6:$L$138,3)</f>
        <v>VV Schaesberg E1</v>
      </c>
      <c r="J85" s="1611"/>
      <c r="K85" s="1610" t="str">
        <f>VLOOKUP($L83,'All GAMES'!$A$6:$L$138,7)</f>
        <v>Scharn E3</v>
      </c>
      <c r="L85" s="1612"/>
      <c r="M85" s="1608" t="s">
        <v>183</v>
      </c>
      <c r="N85" s="1609"/>
      <c r="O85" s="1610" t="str">
        <f>VLOOKUP($R83,'All GAMES'!$A$6:$L$138,3)</f>
        <v>RKFC Lindenheuvel D1</v>
      </c>
      <c r="P85" s="1611"/>
      <c r="Q85" s="1610" t="str">
        <f>VLOOKUP($R83,'All GAMES'!$A$6:$L$138,7)</f>
        <v xml:space="preserve">Scharn D4 </v>
      </c>
      <c r="R85" s="1612"/>
      <c r="S85" s="1608" t="s">
        <v>183</v>
      </c>
      <c r="T85" s="1609"/>
      <c r="U85" s="1610" t="str">
        <f>VLOOKUP($X83,'All GAMES'!$A$6:$L$138,3)</f>
        <v xml:space="preserve">Scharn C6 </v>
      </c>
      <c r="V85" s="1611"/>
      <c r="W85" s="1610" t="str">
        <f>VLOOKUP($X83,'All GAMES'!$A$6:$L$138,7)</f>
        <v xml:space="preserve">Scharn C4 </v>
      </c>
      <c r="X85" s="1612"/>
    </row>
    <row r="86" spans="1:24">
      <c r="A86" s="1608" t="s">
        <v>25</v>
      </c>
      <c r="B86" s="1609"/>
      <c r="C86" s="1613"/>
      <c r="D86" s="1614"/>
      <c r="E86" s="1613"/>
      <c r="F86" s="1615"/>
      <c r="G86" s="1608" t="s">
        <v>25</v>
      </c>
      <c r="H86" s="1609"/>
      <c r="I86" s="1613"/>
      <c r="J86" s="1614"/>
      <c r="K86" s="1613"/>
      <c r="L86" s="1615"/>
      <c r="M86" s="1608" t="s">
        <v>25</v>
      </c>
      <c r="N86" s="1609"/>
      <c r="O86" s="1613"/>
      <c r="P86" s="1614"/>
      <c r="Q86" s="1613"/>
      <c r="R86" s="1615"/>
      <c r="S86" s="1608" t="s">
        <v>25</v>
      </c>
      <c r="T86" s="1609"/>
      <c r="U86" s="1613"/>
      <c r="V86" s="1614"/>
      <c r="W86" s="1613"/>
      <c r="X86" s="1615"/>
    </row>
    <row r="87" spans="1:24">
      <c r="A87" s="814" t="s">
        <v>184</v>
      </c>
      <c r="B87" s="815"/>
      <c r="C87" s="816"/>
      <c r="D87" s="817"/>
      <c r="E87" s="818"/>
      <c r="F87" s="819"/>
      <c r="G87" s="814" t="s">
        <v>184</v>
      </c>
      <c r="H87" s="815"/>
      <c r="I87" s="816"/>
      <c r="J87" s="817"/>
      <c r="K87" s="818"/>
      <c r="L87" s="819"/>
      <c r="M87" s="814" t="s">
        <v>184</v>
      </c>
      <c r="N87" s="815"/>
      <c r="O87" s="816"/>
      <c r="P87" s="817"/>
      <c r="Q87" s="818"/>
      <c r="R87" s="819"/>
      <c r="S87" s="814" t="s">
        <v>184</v>
      </c>
      <c r="T87" s="815"/>
      <c r="U87" s="816"/>
      <c r="V87" s="817"/>
      <c r="W87" s="818"/>
      <c r="X87" s="819"/>
    </row>
    <row r="88" spans="1:24">
      <c r="A88" s="814" t="s">
        <v>185</v>
      </c>
      <c r="B88" s="815"/>
      <c r="C88" s="818"/>
      <c r="D88" s="820"/>
      <c r="E88" s="818"/>
      <c r="F88" s="819"/>
      <c r="G88" s="814" t="s">
        <v>185</v>
      </c>
      <c r="H88" s="815"/>
      <c r="I88" s="818"/>
      <c r="J88" s="820"/>
      <c r="K88" s="818"/>
      <c r="L88" s="819"/>
      <c r="M88" s="814" t="s">
        <v>185</v>
      </c>
      <c r="N88" s="815"/>
      <c r="O88" s="818"/>
      <c r="P88" s="820"/>
      <c r="Q88" s="818"/>
      <c r="R88" s="819"/>
      <c r="S88" s="814" t="s">
        <v>185</v>
      </c>
      <c r="T88" s="815"/>
      <c r="U88" s="818"/>
      <c r="V88" s="820"/>
      <c r="W88" s="818"/>
      <c r="X88" s="819"/>
    </row>
    <row r="89" spans="1:24" ht="15.75" thickBot="1">
      <c r="A89" s="821" t="s">
        <v>186</v>
      </c>
      <c r="B89" s="822"/>
      <c r="C89" s="831"/>
      <c r="D89" s="832"/>
      <c r="E89" s="831"/>
      <c r="F89" s="833"/>
      <c r="G89" s="821" t="s">
        <v>186</v>
      </c>
      <c r="H89" s="822"/>
      <c r="I89" s="831"/>
      <c r="J89" s="832"/>
      <c r="K89" s="831"/>
      <c r="L89" s="833"/>
      <c r="M89" s="821" t="s">
        <v>186</v>
      </c>
      <c r="N89" s="822"/>
      <c r="O89" s="831"/>
      <c r="P89" s="832"/>
      <c r="Q89" s="831"/>
      <c r="R89" s="833"/>
      <c r="S89" s="821" t="s">
        <v>186</v>
      </c>
      <c r="T89" s="822"/>
      <c r="U89" s="831"/>
      <c r="V89" s="832"/>
      <c r="W89" s="831"/>
      <c r="X89" s="833"/>
    </row>
    <row r="90" spans="1:24">
      <c r="A90" s="823"/>
      <c r="B90" s="824"/>
      <c r="C90" s="1147"/>
      <c r="D90" s="1147"/>
      <c r="E90" s="1147"/>
      <c r="F90" s="1147"/>
      <c r="G90" s="823"/>
      <c r="H90" s="824"/>
      <c r="I90" s="1147"/>
      <c r="J90" s="1147"/>
      <c r="K90" s="1147"/>
      <c r="L90" s="1147"/>
      <c r="M90" s="823"/>
      <c r="N90" s="824"/>
      <c r="O90" s="1147"/>
      <c r="P90" s="1147"/>
      <c r="Q90" s="1147"/>
      <c r="R90" s="1147"/>
      <c r="S90" s="823"/>
      <c r="T90" s="824"/>
      <c r="U90" s="1147"/>
      <c r="V90" s="1147"/>
      <c r="W90" s="1147"/>
      <c r="X90" s="1147"/>
    </row>
    <row r="91" spans="1:24" ht="15.75" thickBot="1">
      <c r="B91" s="808"/>
    </row>
    <row r="92" spans="1:24">
      <c r="A92" s="809" t="s">
        <v>178</v>
      </c>
      <c r="B92" s="810">
        <f>VLOOKUP(F92,'All GAMES'!$A$6:$L$138,11)</f>
        <v>0.43055555555555558</v>
      </c>
      <c r="C92" s="811" t="s">
        <v>179</v>
      </c>
      <c r="D92" s="812" t="str">
        <f>VLOOKUP(F92,'All GAMES'!$A$6:$L$138,12)</f>
        <v>1B</v>
      </c>
      <c r="E92" s="811" t="s">
        <v>180</v>
      </c>
      <c r="F92" s="813">
        <f>F83+1</f>
        <v>910</v>
      </c>
      <c r="G92" s="809" t="s">
        <v>178</v>
      </c>
      <c r="H92" s="810">
        <f>VLOOKUP(L92,'All GAMES'!$A$6:$L$138,11)</f>
        <v>0.63541666666666685</v>
      </c>
      <c r="I92" s="811" t="s">
        <v>179</v>
      </c>
      <c r="J92" s="812">
        <f>VLOOKUP(L92,'All GAMES'!$A$6:$L$138,12)</f>
        <v>1</v>
      </c>
      <c r="K92" s="811" t="s">
        <v>180</v>
      </c>
      <c r="L92" s="813">
        <f>L83+1</f>
        <v>980</v>
      </c>
      <c r="M92" s="809" t="s">
        <v>178</v>
      </c>
      <c r="N92" s="810">
        <f>VLOOKUP(R92,'All GAMES'!$A$6:$L$138,11)</f>
        <v>0.47916666666666663</v>
      </c>
      <c r="O92" s="811" t="s">
        <v>179</v>
      </c>
      <c r="P92" s="812">
        <f>VLOOKUP(R92,'All GAMES'!$A$6:$L$138,12)</f>
        <v>2</v>
      </c>
      <c r="Q92" s="811" t="s">
        <v>180</v>
      </c>
      <c r="R92" s="813">
        <f>R83+1</f>
        <v>1310</v>
      </c>
      <c r="S92" s="809" t="s">
        <v>178</v>
      </c>
      <c r="T92" s="810">
        <f>VLOOKUP(X92,'All GAMES'!$A$6:$L$138,11)</f>
        <v>0.54166666666666652</v>
      </c>
      <c r="U92" s="811" t="s">
        <v>179</v>
      </c>
      <c r="V92" s="812">
        <f>VLOOKUP(X92,'All GAMES'!$A$6:$L$138,12)</f>
        <v>4</v>
      </c>
      <c r="W92" s="811" t="s">
        <v>180</v>
      </c>
      <c r="X92" s="813">
        <f>X83+1</f>
        <v>1510</v>
      </c>
    </row>
    <row r="93" spans="1:24">
      <c r="A93" s="1604"/>
      <c r="B93" s="1605"/>
      <c r="C93" s="1606" t="s">
        <v>181</v>
      </c>
      <c r="D93" s="1605"/>
      <c r="E93" s="1606" t="s">
        <v>182</v>
      </c>
      <c r="F93" s="1607"/>
      <c r="G93" s="1604"/>
      <c r="H93" s="1605"/>
      <c r="I93" s="1606" t="s">
        <v>181</v>
      </c>
      <c r="J93" s="1605"/>
      <c r="K93" s="1606" t="s">
        <v>182</v>
      </c>
      <c r="L93" s="1607"/>
      <c r="M93" s="1604"/>
      <c r="N93" s="1605"/>
      <c r="O93" s="1606" t="s">
        <v>181</v>
      </c>
      <c r="P93" s="1605"/>
      <c r="Q93" s="1606" t="s">
        <v>182</v>
      </c>
      <c r="R93" s="1607"/>
      <c r="S93" s="1604"/>
      <c r="T93" s="1605"/>
      <c r="U93" s="1606" t="s">
        <v>181</v>
      </c>
      <c r="V93" s="1605"/>
      <c r="W93" s="1606" t="s">
        <v>182</v>
      </c>
      <c r="X93" s="1607"/>
    </row>
    <row r="94" spans="1:24">
      <c r="A94" s="1608" t="s">
        <v>183</v>
      </c>
      <c r="B94" s="1609"/>
      <c r="C94" s="1610" t="str">
        <f>VLOOKUP($F92,'All GAMES'!$A$6:$L$138,3)</f>
        <v>RKSV Heer E1</v>
      </c>
      <c r="D94" s="1611"/>
      <c r="E94" s="1610" t="str">
        <f>VLOOKUP($F92,'All GAMES'!$A$6:$L$138,7)</f>
        <v xml:space="preserve">Scharn E2 </v>
      </c>
      <c r="F94" s="1612"/>
      <c r="G94" s="1608" t="s">
        <v>183</v>
      </c>
      <c r="H94" s="1609"/>
      <c r="I94" s="1610" t="str">
        <f>VLOOKUP($L92,'All GAMES'!$A$6:$L$138,3)</f>
        <v xml:space="preserve">VV DVO E1 </v>
      </c>
      <c r="J94" s="1611"/>
      <c r="K94" s="1610" t="str">
        <f>VLOOKUP($L92,'All GAMES'!$A$6:$L$138,7)</f>
        <v>MVV E</v>
      </c>
      <c r="L94" s="1612"/>
      <c r="M94" s="1608" t="s">
        <v>183</v>
      </c>
      <c r="N94" s="1609"/>
      <c r="O94" s="1610" t="str">
        <f>VLOOKUP($R92,'All GAMES'!$A$6:$L$138,3)</f>
        <v>SVN/BtB Consultancy D1</v>
      </c>
      <c r="P94" s="1611"/>
      <c r="Q94" s="1610" t="str">
        <f>VLOOKUP($R92,'All GAMES'!$A$6:$L$138,7)</f>
        <v>Scharn D2</v>
      </c>
      <c r="R94" s="1612"/>
      <c r="S94" s="1608" t="s">
        <v>183</v>
      </c>
      <c r="T94" s="1609"/>
      <c r="U94" s="1610" t="str">
        <f>VLOOKUP($X92,'All GAMES'!$A$6:$L$138,3)</f>
        <v>RKASV C2</v>
      </c>
      <c r="V94" s="1611"/>
      <c r="W94" s="1610" t="str">
        <f>VLOOKUP($X92,'All GAMES'!$A$6:$L$138,7)</f>
        <v xml:space="preserve">Scharn C2 </v>
      </c>
      <c r="X94" s="1612"/>
    </row>
    <row r="95" spans="1:24">
      <c r="A95" s="1608" t="s">
        <v>25</v>
      </c>
      <c r="B95" s="1609"/>
      <c r="C95" s="1613"/>
      <c r="D95" s="1614"/>
      <c r="E95" s="1613"/>
      <c r="F95" s="1615"/>
      <c r="G95" s="1608" t="s">
        <v>25</v>
      </c>
      <c r="H95" s="1609"/>
      <c r="I95" s="1613"/>
      <c r="J95" s="1614"/>
      <c r="K95" s="1613"/>
      <c r="L95" s="1615"/>
      <c r="M95" s="1608" t="s">
        <v>25</v>
      </c>
      <c r="N95" s="1609"/>
      <c r="O95" s="1613"/>
      <c r="P95" s="1614"/>
      <c r="Q95" s="1613"/>
      <c r="R95" s="1615"/>
      <c r="S95" s="1608" t="s">
        <v>25</v>
      </c>
      <c r="T95" s="1609"/>
      <c r="U95" s="1613"/>
      <c r="V95" s="1614"/>
      <c r="W95" s="1613"/>
      <c r="X95" s="1615"/>
    </row>
    <row r="96" spans="1:24">
      <c r="A96" s="814" t="s">
        <v>184</v>
      </c>
      <c r="B96" s="815"/>
      <c r="C96" s="816"/>
      <c r="D96" s="817"/>
      <c r="E96" s="818"/>
      <c r="F96" s="819"/>
      <c r="G96" s="814" t="s">
        <v>184</v>
      </c>
      <c r="H96" s="815"/>
      <c r="I96" s="816"/>
      <c r="J96" s="817"/>
      <c r="K96" s="818"/>
      <c r="L96" s="819"/>
      <c r="M96" s="814" t="s">
        <v>184</v>
      </c>
      <c r="N96" s="815"/>
      <c r="O96" s="816"/>
      <c r="P96" s="817"/>
      <c r="Q96" s="818"/>
      <c r="R96" s="819"/>
      <c r="S96" s="814" t="s">
        <v>184</v>
      </c>
      <c r="T96" s="815"/>
      <c r="U96" s="816"/>
      <c r="V96" s="817"/>
      <c r="W96" s="818"/>
      <c r="X96" s="819"/>
    </row>
    <row r="97" spans="1:24">
      <c r="A97" s="814" t="s">
        <v>185</v>
      </c>
      <c r="B97" s="815"/>
      <c r="C97" s="818"/>
      <c r="D97" s="820"/>
      <c r="E97" s="818"/>
      <c r="F97" s="819"/>
      <c r="G97" s="814" t="s">
        <v>185</v>
      </c>
      <c r="H97" s="815"/>
      <c r="I97" s="818"/>
      <c r="J97" s="820"/>
      <c r="K97" s="818"/>
      <c r="L97" s="819"/>
      <c r="M97" s="814" t="s">
        <v>185</v>
      </c>
      <c r="N97" s="815"/>
      <c r="O97" s="818"/>
      <c r="P97" s="820"/>
      <c r="Q97" s="818"/>
      <c r="R97" s="819"/>
      <c r="S97" s="814" t="s">
        <v>185</v>
      </c>
      <c r="T97" s="815"/>
      <c r="U97" s="818"/>
      <c r="V97" s="820"/>
      <c r="W97" s="818"/>
      <c r="X97" s="819"/>
    </row>
    <row r="98" spans="1:24" ht="15.75" thickBot="1">
      <c r="A98" s="821" t="s">
        <v>186</v>
      </c>
      <c r="B98" s="822"/>
      <c r="C98" s="831"/>
      <c r="D98" s="832"/>
      <c r="E98" s="831"/>
      <c r="F98" s="833"/>
      <c r="G98" s="821" t="s">
        <v>186</v>
      </c>
      <c r="H98" s="822"/>
      <c r="I98" s="831"/>
      <c r="J98" s="832"/>
      <c r="K98" s="831"/>
      <c r="L98" s="833"/>
      <c r="M98" s="821" t="s">
        <v>186</v>
      </c>
      <c r="N98" s="822"/>
      <c r="O98" s="831"/>
      <c r="P98" s="832"/>
      <c r="Q98" s="831"/>
      <c r="R98" s="833"/>
      <c r="S98" s="821" t="s">
        <v>186</v>
      </c>
      <c r="T98" s="822"/>
      <c r="U98" s="831"/>
      <c r="V98" s="832"/>
      <c r="W98" s="831"/>
      <c r="X98" s="833"/>
    </row>
    <row r="99" spans="1:24">
      <c r="B99" s="808"/>
    </row>
    <row r="100" spans="1:24" ht="15.75" thickBot="1">
      <c r="B100" s="808"/>
    </row>
    <row r="101" spans="1:24">
      <c r="A101" s="809" t="s">
        <v>178</v>
      </c>
      <c r="B101" s="810">
        <f>VLOOKUP(F101,'All GAMES'!$A$6:$L$138,11)</f>
        <v>0.375</v>
      </c>
      <c r="C101" s="811" t="s">
        <v>179</v>
      </c>
      <c r="D101" s="812" t="str">
        <f>VLOOKUP(F101,'All GAMES'!$A$6:$L$138,12)</f>
        <v>2A</v>
      </c>
      <c r="E101" s="811" t="s">
        <v>180</v>
      </c>
      <c r="F101" s="813">
        <f>F92+1</f>
        <v>911</v>
      </c>
      <c r="G101" s="809" t="s">
        <v>178</v>
      </c>
      <c r="H101" s="810">
        <f>VLOOKUP(L101,'All GAMES'!$A$6:$L$138,11)</f>
        <v>0.65277777777777801</v>
      </c>
      <c r="I101" s="811" t="s">
        <v>179</v>
      </c>
      <c r="J101" s="812">
        <f>VLOOKUP(L101,'All GAMES'!$A$6:$L$138,12)</f>
        <v>2</v>
      </c>
      <c r="K101" s="811" t="s">
        <v>180</v>
      </c>
      <c r="L101" s="813">
        <f>L92+1</f>
        <v>981</v>
      </c>
      <c r="M101" s="809" t="s">
        <v>178</v>
      </c>
      <c r="N101" s="810">
        <f>VLOOKUP(R101,'All GAMES'!$A$6:$L$138,11)</f>
        <v>0.52083333333333326</v>
      </c>
      <c r="O101" s="811" t="s">
        <v>179</v>
      </c>
      <c r="P101" s="812">
        <f>VLOOKUP(R101,'All GAMES'!$A$6:$L$138,12)</f>
        <v>1</v>
      </c>
      <c r="Q101" s="811" t="s">
        <v>180</v>
      </c>
      <c r="R101" s="813">
        <f>R92+1</f>
        <v>1311</v>
      </c>
      <c r="S101" s="809" t="s">
        <v>178</v>
      </c>
      <c r="T101" s="810">
        <f>VLOOKUP(X101,'All GAMES'!$A$6:$L$138,11)</f>
        <v>0.41666666666666669</v>
      </c>
      <c r="U101" s="811" t="s">
        <v>179</v>
      </c>
      <c r="V101" s="812">
        <f>VLOOKUP(X101,'All GAMES'!$A$6:$L$138,12)</f>
        <v>2</v>
      </c>
      <c r="W101" s="811" t="s">
        <v>180</v>
      </c>
      <c r="X101" s="813">
        <f>X92+1</f>
        <v>1511</v>
      </c>
    </row>
    <row r="102" spans="1:24">
      <c r="A102" s="1604"/>
      <c r="B102" s="1605"/>
      <c r="C102" s="1606" t="s">
        <v>181</v>
      </c>
      <c r="D102" s="1605"/>
      <c r="E102" s="1606" t="s">
        <v>182</v>
      </c>
      <c r="F102" s="1607"/>
      <c r="G102" s="1604"/>
      <c r="H102" s="1605"/>
      <c r="I102" s="1606" t="s">
        <v>181</v>
      </c>
      <c r="J102" s="1605"/>
      <c r="K102" s="1606" t="s">
        <v>182</v>
      </c>
      <c r="L102" s="1607"/>
      <c r="M102" s="1604"/>
      <c r="N102" s="1605"/>
      <c r="O102" s="1606" t="s">
        <v>181</v>
      </c>
      <c r="P102" s="1605"/>
      <c r="Q102" s="1606" t="s">
        <v>182</v>
      </c>
      <c r="R102" s="1607"/>
      <c r="S102" s="1604"/>
      <c r="T102" s="1605"/>
      <c r="U102" s="1606" t="s">
        <v>181</v>
      </c>
      <c r="V102" s="1605"/>
      <c r="W102" s="1606" t="s">
        <v>182</v>
      </c>
      <c r="X102" s="1607"/>
    </row>
    <row r="103" spans="1:24">
      <c r="A103" s="1608" t="s">
        <v>183</v>
      </c>
      <c r="B103" s="1609"/>
      <c r="C103" s="1610" t="str">
        <f>VLOOKUP($F101,'All GAMES'!$A$6:$L$138,3)</f>
        <v>UOW '02 E2</v>
      </c>
      <c r="D103" s="1611"/>
      <c r="E103" s="1610" t="str">
        <f>VLOOKUP($F101,'All GAMES'!$A$6:$L$138,7)</f>
        <v xml:space="preserve">Scharn E9 </v>
      </c>
      <c r="F103" s="1612"/>
      <c r="G103" s="1608" t="s">
        <v>183</v>
      </c>
      <c r="H103" s="1609"/>
      <c r="I103" s="1610" t="str">
        <f>VLOOKUP($L101,'All GAMES'!$A$6:$L$138,3)</f>
        <v xml:space="preserve">VV DVO E1 </v>
      </c>
      <c r="J103" s="1611"/>
      <c r="K103" s="1610" t="str">
        <f>VLOOKUP($L101,'All GAMES'!$A$6:$L$138,7)</f>
        <v>Scharn E3</v>
      </c>
      <c r="L103" s="1612"/>
      <c r="M103" s="1608" t="s">
        <v>183</v>
      </c>
      <c r="N103" s="1609"/>
      <c r="O103" s="1610" t="str">
        <f>VLOOKUP($R101,'All GAMES'!$A$6:$L$138,3)</f>
        <v>SVN/BtB Consultancy D1</v>
      </c>
      <c r="P103" s="1611"/>
      <c r="Q103" s="1610" t="str">
        <f>VLOOKUP($R101,'All GAMES'!$A$6:$L$138,7)</f>
        <v xml:space="preserve">Scharn D4 </v>
      </c>
      <c r="R103" s="1612"/>
      <c r="S103" s="1608" t="s">
        <v>183</v>
      </c>
      <c r="T103" s="1609"/>
      <c r="U103" s="1610" t="str">
        <f>VLOOKUP($X101,'All GAMES'!$A$6:$L$138,3)</f>
        <v>Scharn C5</v>
      </c>
      <c r="V103" s="1611"/>
      <c r="W103" s="1610" t="str">
        <f>VLOOKUP($X101,'All GAMES'!$A$6:$L$138,7)</f>
        <v xml:space="preserve">Scharn C3 </v>
      </c>
      <c r="X103" s="1612"/>
    </row>
    <row r="104" spans="1:24">
      <c r="A104" s="1608" t="s">
        <v>25</v>
      </c>
      <c r="B104" s="1609"/>
      <c r="C104" s="1613"/>
      <c r="D104" s="1614"/>
      <c r="E104" s="1613"/>
      <c r="F104" s="1615"/>
      <c r="G104" s="1608" t="s">
        <v>25</v>
      </c>
      <c r="H104" s="1609"/>
      <c r="I104" s="1613"/>
      <c r="J104" s="1614"/>
      <c r="K104" s="1613"/>
      <c r="L104" s="1615"/>
      <c r="M104" s="1608" t="s">
        <v>25</v>
      </c>
      <c r="N104" s="1609"/>
      <c r="O104" s="1613"/>
      <c r="P104" s="1614"/>
      <c r="Q104" s="1613"/>
      <c r="R104" s="1615"/>
      <c r="S104" s="1608" t="s">
        <v>25</v>
      </c>
      <c r="T104" s="1609"/>
      <c r="U104" s="1613"/>
      <c r="V104" s="1614"/>
      <c r="W104" s="1613"/>
      <c r="X104" s="1615"/>
    </row>
    <row r="105" spans="1:24">
      <c r="A105" s="814" t="s">
        <v>184</v>
      </c>
      <c r="B105" s="815"/>
      <c r="C105" s="816"/>
      <c r="D105" s="817"/>
      <c r="E105" s="818"/>
      <c r="F105" s="819"/>
      <c r="G105" s="814" t="s">
        <v>184</v>
      </c>
      <c r="H105" s="815"/>
      <c r="I105" s="816"/>
      <c r="J105" s="817"/>
      <c r="K105" s="818"/>
      <c r="L105" s="819"/>
      <c r="M105" s="814" t="s">
        <v>184</v>
      </c>
      <c r="N105" s="815"/>
      <c r="O105" s="816"/>
      <c r="P105" s="817"/>
      <c r="Q105" s="818"/>
      <c r="R105" s="819"/>
      <c r="S105" s="814" t="s">
        <v>184</v>
      </c>
      <c r="T105" s="815"/>
      <c r="U105" s="816"/>
      <c r="V105" s="817"/>
      <c r="W105" s="818"/>
      <c r="X105" s="819"/>
    </row>
    <row r="106" spans="1:24">
      <c r="A106" s="814" t="s">
        <v>185</v>
      </c>
      <c r="B106" s="815"/>
      <c r="C106" s="818"/>
      <c r="D106" s="820"/>
      <c r="E106" s="818"/>
      <c r="F106" s="819"/>
      <c r="G106" s="814" t="s">
        <v>185</v>
      </c>
      <c r="H106" s="815"/>
      <c r="I106" s="818"/>
      <c r="J106" s="820"/>
      <c r="K106" s="818"/>
      <c r="L106" s="819"/>
      <c r="M106" s="814" t="s">
        <v>185</v>
      </c>
      <c r="N106" s="815"/>
      <c r="O106" s="818"/>
      <c r="P106" s="820"/>
      <c r="Q106" s="818"/>
      <c r="R106" s="819"/>
      <c r="S106" s="814" t="s">
        <v>185</v>
      </c>
      <c r="T106" s="815"/>
      <c r="U106" s="818"/>
      <c r="V106" s="820"/>
      <c r="W106" s="818"/>
      <c r="X106" s="819"/>
    </row>
    <row r="107" spans="1:24" ht="15.75" thickBot="1">
      <c r="A107" s="821" t="s">
        <v>186</v>
      </c>
      <c r="B107" s="822"/>
      <c r="C107" s="831"/>
      <c r="D107" s="832"/>
      <c r="E107" s="831"/>
      <c r="F107" s="833"/>
      <c r="G107" s="821" t="s">
        <v>186</v>
      </c>
      <c r="H107" s="822"/>
      <c r="I107" s="831"/>
      <c r="J107" s="832"/>
      <c r="K107" s="831"/>
      <c r="L107" s="833"/>
      <c r="M107" s="821" t="s">
        <v>186</v>
      </c>
      <c r="N107" s="822"/>
      <c r="O107" s="831"/>
      <c r="P107" s="832"/>
      <c r="Q107" s="831"/>
      <c r="R107" s="833"/>
      <c r="S107" s="821" t="s">
        <v>186</v>
      </c>
      <c r="T107" s="822"/>
      <c r="U107" s="831"/>
      <c r="V107" s="832"/>
      <c r="W107" s="831"/>
      <c r="X107" s="833"/>
    </row>
    <row r="109" spans="1:24" ht="15.75" thickBot="1"/>
    <row r="110" spans="1:24">
      <c r="A110" s="809" t="s">
        <v>178</v>
      </c>
      <c r="B110" s="810">
        <f>VLOOKUP(F110,'All GAMES'!$A$6:$L$138,11)</f>
        <v>0.375</v>
      </c>
      <c r="C110" s="811" t="s">
        <v>179</v>
      </c>
      <c r="D110" s="812" t="str">
        <f>VLOOKUP(F110,'All GAMES'!$A$6:$L$138,12)</f>
        <v>2B</v>
      </c>
      <c r="E110" s="811" t="s">
        <v>180</v>
      </c>
      <c r="F110" s="813">
        <f>F101+1</f>
        <v>912</v>
      </c>
      <c r="G110" s="809" t="s">
        <v>178</v>
      </c>
      <c r="H110" s="810">
        <f>VLOOKUP(L110,'All GAMES'!$A$6:$L$138,11)</f>
        <v>0.67013888888888917</v>
      </c>
      <c r="I110" s="811" t="s">
        <v>179</v>
      </c>
      <c r="J110" s="812">
        <f>VLOOKUP(L110,'All GAMES'!$A$6:$L$138,12)</f>
        <v>1</v>
      </c>
      <c r="K110" s="811" t="s">
        <v>180</v>
      </c>
      <c r="L110" s="813">
        <f>L101+1</f>
        <v>982</v>
      </c>
      <c r="M110" s="809" t="s">
        <v>178</v>
      </c>
      <c r="N110" s="810">
        <f>VLOOKUP(R110,'All GAMES'!$A$6:$L$138,11)</f>
        <v>0.52083333333333326</v>
      </c>
      <c r="O110" s="811" t="s">
        <v>179</v>
      </c>
      <c r="P110" s="812">
        <f>VLOOKUP(R110,'All GAMES'!$A$6:$L$138,12)</f>
        <v>2</v>
      </c>
      <c r="Q110" s="811" t="s">
        <v>180</v>
      </c>
      <c r="R110" s="813">
        <f>R101+1</f>
        <v>1312</v>
      </c>
      <c r="S110" s="809" t="s">
        <v>178</v>
      </c>
      <c r="T110" s="810">
        <f>VLOOKUP(X110,'All GAMES'!$A$6:$L$138,11)</f>
        <v>0.43055555555555558</v>
      </c>
      <c r="U110" s="811" t="s">
        <v>179</v>
      </c>
      <c r="V110" s="812">
        <f>VLOOKUP(X110,'All GAMES'!$A$6:$L$138,12)</f>
        <v>1</v>
      </c>
      <c r="W110" s="811" t="s">
        <v>180</v>
      </c>
      <c r="X110" s="813">
        <f>X101+1</f>
        <v>1512</v>
      </c>
    </row>
    <row r="111" spans="1:24">
      <c r="A111" s="1604"/>
      <c r="B111" s="1605"/>
      <c r="C111" s="1606" t="s">
        <v>181</v>
      </c>
      <c r="D111" s="1605"/>
      <c r="E111" s="1606" t="s">
        <v>182</v>
      </c>
      <c r="F111" s="1607"/>
      <c r="G111" s="1604"/>
      <c r="H111" s="1605"/>
      <c r="I111" s="1606" t="s">
        <v>181</v>
      </c>
      <c r="J111" s="1605"/>
      <c r="K111" s="1606" t="s">
        <v>182</v>
      </c>
      <c r="L111" s="1607"/>
      <c r="M111" s="1604"/>
      <c r="N111" s="1605"/>
      <c r="O111" s="1606" t="s">
        <v>181</v>
      </c>
      <c r="P111" s="1605"/>
      <c r="Q111" s="1606" t="s">
        <v>182</v>
      </c>
      <c r="R111" s="1607"/>
      <c r="S111" s="1604"/>
      <c r="T111" s="1605"/>
      <c r="U111" s="1606" t="s">
        <v>181</v>
      </c>
      <c r="V111" s="1605"/>
      <c r="W111" s="1606" t="s">
        <v>182</v>
      </c>
      <c r="X111" s="1607"/>
    </row>
    <row r="112" spans="1:24">
      <c r="A112" s="1608" t="s">
        <v>183</v>
      </c>
      <c r="B112" s="1609"/>
      <c r="C112" s="1610" t="str">
        <f>VLOOKUP($F110,'All GAMES'!$A$6:$L$138,3)</f>
        <v>Groene Ster E3</v>
      </c>
      <c r="D112" s="1611"/>
      <c r="E112" s="1610" t="str">
        <f>VLOOKUP($F110,'All GAMES'!$A$6:$L$138,7)</f>
        <v xml:space="preserve">FC Galmaarden </v>
      </c>
      <c r="F112" s="1612"/>
      <c r="G112" s="1608" t="s">
        <v>183</v>
      </c>
      <c r="H112" s="1609"/>
      <c r="I112" s="1610" t="str">
        <f>VLOOKUP($L110,'All GAMES'!$A$6:$L$138,3)</f>
        <v>MVV E</v>
      </c>
      <c r="J112" s="1611"/>
      <c r="K112" s="1610" t="str">
        <f>VLOOKUP($L110,'All GAMES'!$A$6:$L$138,7)</f>
        <v>VV Schaesberg E1</v>
      </c>
      <c r="L112" s="1612"/>
      <c r="M112" s="1608" t="s">
        <v>183</v>
      </c>
      <c r="N112" s="1609"/>
      <c r="O112" s="1610" t="str">
        <f>VLOOKUP($R110,'All GAMES'!$A$6:$L$138,3)</f>
        <v>Scharn D2</v>
      </c>
      <c r="P112" s="1611"/>
      <c r="Q112" s="1610" t="str">
        <f>VLOOKUP($R110,'All GAMES'!$A$6:$L$138,7)</f>
        <v>RKFC Lindenheuvel D1</v>
      </c>
      <c r="R112" s="1612"/>
      <c r="S112" s="1608" t="s">
        <v>183</v>
      </c>
      <c r="T112" s="1609"/>
      <c r="U112" s="1610" t="str">
        <f>VLOOKUP($X110,'All GAMES'!$A$6:$L$138,3)</f>
        <v>Spcl. Jekerdal C4</v>
      </c>
      <c r="V112" s="1611"/>
      <c r="W112" s="1610" t="str">
        <f>VLOOKUP($X110,'All GAMES'!$A$6:$L$138,7)</f>
        <v xml:space="preserve">Scharn C1 </v>
      </c>
      <c r="X112" s="1612"/>
    </row>
    <row r="113" spans="1:24">
      <c r="A113" s="1608" t="s">
        <v>25</v>
      </c>
      <c r="B113" s="1609"/>
      <c r="C113" s="1613"/>
      <c r="D113" s="1614"/>
      <c r="E113" s="1613"/>
      <c r="F113" s="1615"/>
      <c r="G113" s="1608" t="s">
        <v>25</v>
      </c>
      <c r="H113" s="1609"/>
      <c r="I113" s="1613"/>
      <c r="J113" s="1614"/>
      <c r="K113" s="1613"/>
      <c r="L113" s="1615"/>
      <c r="M113" s="1608" t="s">
        <v>25</v>
      </c>
      <c r="N113" s="1609"/>
      <c r="O113" s="1613"/>
      <c r="P113" s="1614"/>
      <c r="Q113" s="1613"/>
      <c r="R113" s="1615"/>
      <c r="S113" s="1608" t="s">
        <v>25</v>
      </c>
      <c r="T113" s="1609"/>
      <c r="U113" s="1613"/>
      <c r="V113" s="1614"/>
      <c r="W113" s="1613"/>
      <c r="X113" s="1615"/>
    </row>
    <row r="114" spans="1:24">
      <c r="A114" s="814" t="s">
        <v>184</v>
      </c>
      <c r="B114" s="815"/>
      <c r="C114" s="816"/>
      <c r="D114" s="817"/>
      <c r="E114" s="818"/>
      <c r="F114" s="819"/>
      <c r="G114" s="814" t="s">
        <v>184</v>
      </c>
      <c r="H114" s="815"/>
      <c r="I114" s="816"/>
      <c r="J114" s="817"/>
      <c r="K114" s="818"/>
      <c r="L114" s="819"/>
      <c r="M114" s="814" t="s">
        <v>184</v>
      </c>
      <c r="N114" s="815"/>
      <c r="O114" s="816"/>
      <c r="P114" s="817"/>
      <c r="Q114" s="818"/>
      <c r="R114" s="819"/>
      <c r="S114" s="814" t="s">
        <v>184</v>
      </c>
      <c r="T114" s="815"/>
      <c r="U114" s="816"/>
      <c r="V114" s="817"/>
      <c r="W114" s="818"/>
      <c r="X114" s="819"/>
    </row>
    <row r="115" spans="1:24">
      <c r="A115" s="814" t="s">
        <v>185</v>
      </c>
      <c r="B115" s="815"/>
      <c r="C115" s="818"/>
      <c r="D115" s="820"/>
      <c r="E115" s="818"/>
      <c r="F115" s="819"/>
      <c r="G115" s="814" t="s">
        <v>185</v>
      </c>
      <c r="H115" s="815"/>
      <c r="I115" s="818"/>
      <c r="J115" s="820"/>
      <c r="K115" s="818"/>
      <c r="L115" s="819"/>
      <c r="M115" s="814" t="s">
        <v>185</v>
      </c>
      <c r="N115" s="815"/>
      <c r="O115" s="818"/>
      <c r="P115" s="820"/>
      <c r="Q115" s="818"/>
      <c r="R115" s="819"/>
      <c r="S115" s="814" t="s">
        <v>185</v>
      </c>
      <c r="T115" s="815"/>
      <c r="U115" s="818"/>
      <c r="V115" s="820"/>
      <c r="W115" s="818"/>
      <c r="X115" s="819"/>
    </row>
    <row r="116" spans="1:24" ht="15.75" thickBot="1">
      <c r="A116" s="821" t="s">
        <v>186</v>
      </c>
      <c r="B116" s="822"/>
      <c r="C116" s="831"/>
      <c r="D116" s="832"/>
      <c r="E116" s="831"/>
      <c r="F116" s="833"/>
      <c r="G116" s="821" t="s">
        <v>186</v>
      </c>
      <c r="H116" s="822"/>
      <c r="I116" s="831"/>
      <c r="J116" s="832"/>
      <c r="K116" s="831"/>
      <c r="L116" s="833"/>
      <c r="M116" s="821" t="s">
        <v>186</v>
      </c>
      <c r="N116" s="822"/>
      <c r="O116" s="831"/>
      <c r="P116" s="832"/>
      <c r="Q116" s="831"/>
      <c r="R116" s="833"/>
      <c r="S116" s="821" t="s">
        <v>186</v>
      </c>
      <c r="T116" s="822"/>
      <c r="U116" s="831"/>
      <c r="V116" s="832"/>
      <c r="W116" s="831"/>
      <c r="X116" s="833"/>
    </row>
    <row r="122" spans="1:24" ht="15.75" thickBot="1"/>
    <row r="123" spans="1:24">
      <c r="A123" s="809" t="s">
        <v>178</v>
      </c>
      <c r="B123" s="810">
        <f>VLOOKUP(F123,'All GAMES'!$A$6:$L$138,11)</f>
        <v>0.3888888888888889</v>
      </c>
      <c r="C123" s="811" t="s">
        <v>179</v>
      </c>
      <c r="D123" s="812" t="str">
        <f>VLOOKUP(F123,'All GAMES'!$A$6:$L$138,12)</f>
        <v>2A</v>
      </c>
      <c r="E123" s="811" t="s">
        <v>180</v>
      </c>
      <c r="F123" s="813">
        <f>F110+1</f>
        <v>913</v>
      </c>
      <c r="G123" s="809" t="s">
        <v>178</v>
      </c>
      <c r="H123" s="810">
        <f>VLOOKUP(L123,'All GAMES'!$A$6:$L$138,11)</f>
        <v>0.6875</v>
      </c>
      <c r="I123" s="811" t="s">
        <v>179</v>
      </c>
      <c r="J123" s="812">
        <f>VLOOKUP(L123,'All GAMES'!$A$6:$L$138,12)</f>
        <v>1</v>
      </c>
      <c r="K123" s="811" t="s">
        <v>180</v>
      </c>
      <c r="L123" s="813">
        <f>L110+1</f>
        <v>983</v>
      </c>
      <c r="M123" s="809" t="s">
        <v>178</v>
      </c>
      <c r="N123" s="810">
        <f>VLOOKUP(R123,'All GAMES'!$A$6:$L$138,11)</f>
        <v>0.5625</v>
      </c>
      <c r="O123" s="811" t="s">
        <v>179</v>
      </c>
      <c r="P123" s="812">
        <f>VLOOKUP(R123,'All GAMES'!$A$6:$L$138,12)</f>
        <v>1</v>
      </c>
      <c r="Q123" s="811" t="s">
        <v>180</v>
      </c>
      <c r="R123" s="813">
        <f>R110+1</f>
        <v>1313</v>
      </c>
      <c r="S123" s="809" t="s">
        <v>178</v>
      </c>
      <c r="T123" s="810">
        <f>VLOOKUP(X123,'All GAMES'!$A$6:$L$138,11)</f>
        <v>0.44444444444444448</v>
      </c>
      <c r="U123" s="811" t="s">
        <v>179</v>
      </c>
      <c r="V123" s="812">
        <f>VLOOKUP(X123,'All GAMES'!$A$6:$L$138,12)</f>
        <v>2</v>
      </c>
      <c r="W123" s="811" t="s">
        <v>180</v>
      </c>
      <c r="X123" s="813">
        <f>X110+1</f>
        <v>1513</v>
      </c>
    </row>
    <row r="124" spans="1:24">
      <c r="A124" s="1604"/>
      <c r="B124" s="1605"/>
      <c r="C124" s="1606" t="s">
        <v>181</v>
      </c>
      <c r="D124" s="1605"/>
      <c r="E124" s="1606" t="s">
        <v>182</v>
      </c>
      <c r="F124" s="1607"/>
      <c r="G124" s="1604"/>
      <c r="H124" s="1605"/>
      <c r="I124" s="1606" t="s">
        <v>181</v>
      </c>
      <c r="J124" s="1605"/>
      <c r="K124" s="1606" t="s">
        <v>182</v>
      </c>
      <c r="L124" s="1607"/>
      <c r="M124" s="1604"/>
      <c r="N124" s="1605"/>
      <c r="O124" s="1606" t="s">
        <v>181</v>
      </c>
      <c r="P124" s="1605"/>
      <c r="Q124" s="1606" t="s">
        <v>182</v>
      </c>
      <c r="R124" s="1607"/>
      <c r="S124" s="1604"/>
      <c r="T124" s="1605"/>
      <c r="U124" s="1606" t="s">
        <v>181</v>
      </c>
      <c r="V124" s="1605"/>
      <c r="W124" s="1606" t="s">
        <v>182</v>
      </c>
      <c r="X124" s="1607"/>
    </row>
    <row r="125" spans="1:24">
      <c r="A125" s="1608" t="s">
        <v>183</v>
      </c>
      <c r="B125" s="1609"/>
      <c r="C125" s="1610" t="str">
        <f>VLOOKUP($F123,'All GAMES'!$A$6:$L$138,3)</f>
        <v>RKASV E3</v>
      </c>
      <c r="D125" s="1611"/>
      <c r="E125" s="1610" t="str">
        <f>VLOOKUP($F123,'All GAMES'!$A$6:$L$138,7)</f>
        <v>UOW '02 E2</v>
      </c>
      <c r="F125" s="1612"/>
      <c r="G125" s="1608" t="s">
        <v>183</v>
      </c>
      <c r="H125" s="1609"/>
      <c r="I125" s="1610" t="str">
        <f>VLOOKUP($L123,'All GAMES'!$A$6:$L$138,3)</f>
        <v xml:space="preserve">FC Geleen Zuid E1 </v>
      </c>
      <c r="J125" s="1611"/>
      <c r="K125" s="1610" t="str">
        <f>VLOOKUP($L123,'All GAMES'!$A$6:$L$138,7)</f>
        <v xml:space="preserve">VV DVO E1 </v>
      </c>
      <c r="L125" s="1612"/>
      <c r="M125" s="1608" t="s">
        <v>183</v>
      </c>
      <c r="N125" s="1609"/>
      <c r="O125" s="1610" t="str">
        <f>VLOOKUP($R123,'All GAMES'!$A$6:$L$138,3)</f>
        <v>Sporting Heerlen D2</v>
      </c>
      <c r="P125" s="1611"/>
      <c r="Q125" s="1610" t="str">
        <f>VLOOKUP($R123,'All GAMES'!$A$6:$L$138,7)</f>
        <v>RKFC Lindenheuvel D1</v>
      </c>
      <c r="R125" s="1612"/>
      <c r="S125" s="1608" t="s">
        <v>183</v>
      </c>
      <c r="T125" s="1609"/>
      <c r="U125" s="1610" t="str">
        <f>VLOOKUP($X123,'All GAMES'!$A$6:$L$138,3)</f>
        <v>BSV Limburgia C2</v>
      </c>
      <c r="V125" s="1611"/>
      <c r="W125" s="1610" t="str">
        <f>VLOOKUP($X123,'All GAMES'!$A$6:$L$138,7)</f>
        <v>Scharn C5</v>
      </c>
      <c r="X125" s="1612"/>
    </row>
    <row r="126" spans="1:24">
      <c r="A126" s="1608" t="s">
        <v>25</v>
      </c>
      <c r="B126" s="1609"/>
      <c r="C126" s="1613"/>
      <c r="D126" s="1614"/>
      <c r="E126" s="1613"/>
      <c r="F126" s="1615"/>
      <c r="G126" s="1608" t="s">
        <v>25</v>
      </c>
      <c r="H126" s="1609"/>
      <c r="I126" s="1613"/>
      <c r="J126" s="1614"/>
      <c r="K126" s="1613"/>
      <c r="L126" s="1615"/>
      <c r="M126" s="1608" t="s">
        <v>25</v>
      </c>
      <c r="N126" s="1609"/>
      <c r="O126" s="1613"/>
      <c r="P126" s="1614"/>
      <c r="Q126" s="1613"/>
      <c r="R126" s="1615"/>
      <c r="S126" s="1608" t="s">
        <v>25</v>
      </c>
      <c r="T126" s="1609"/>
      <c r="U126" s="1613"/>
      <c r="V126" s="1614"/>
      <c r="W126" s="1613"/>
      <c r="X126" s="1615"/>
    </row>
    <row r="127" spans="1:24">
      <c r="A127" s="814" t="s">
        <v>184</v>
      </c>
      <c r="B127" s="815"/>
      <c r="C127" s="816"/>
      <c r="D127" s="817"/>
      <c r="E127" s="818"/>
      <c r="F127" s="819"/>
      <c r="G127" s="814" t="s">
        <v>184</v>
      </c>
      <c r="H127" s="815"/>
      <c r="I127" s="816"/>
      <c r="J127" s="817"/>
      <c r="K127" s="818"/>
      <c r="L127" s="819"/>
      <c r="M127" s="814" t="s">
        <v>184</v>
      </c>
      <c r="N127" s="815"/>
      <c r="O127" s="816"/>
      <c r="P127" s="817"/>
      <c r="Q127" s="818"/>
      <c r="R127" s="819"/>
      <c r="S127" s="814" t="s">
        <v>184</v>
      </c>
      <c r="T127" s="815"/>
      <c r="U127" s="816"/>
      <c r="V127" s="817"/>
      <c r="W127" s="818"/>
      <c r="X127" s="819"/>
    </row>
    <row r="128" spans="1:24">
      <c r="A128" s="814" t="s">
        <v>185</v>
      </c>
      <c r="B128" s="815"/>
      <c r="C128" s="818"/>
      <c r="D128" s="820"/>
      <c r="E128" s="818"/>
      <c r="F128" s="819"/>
      <c r="G128" s="814" t="s">
        <v>185</v>
      </c>
      <c r="H128" s="815"/>
      <c r="I128" s="818"/>
      <c r="J128" s="820"/>
      <c r="K128" s="818"/>
      <c r="L128" s="819"/>
      <c r="M128" s="814" t="s">
        <v>185</v>
      </c>
      <c r="N128" s="815"/>
      <c r="O128" s="818"/>
      <c r="P128" s="820"/>
      <c r="Q128" s="818"/>
      <c r="R128" s="819"/>
      <c r="S128" s="814" t="s">
        <v>185</v>
      </c>
      <c r="T128" s="815"/>
      <c r="U128" s="818"/>
      <c r="V128" s="820"/>
      <c r="W128" s="818"/>
      <c r="X128" s="819"/>
    </row>
    <row r="129" spans="1:24" ht="15.75" thickBot="1">
      <c r="A129" s="821" t="s">
        <v>186</v>
      </c>
      <c r="B129" s="822"/>
      <c r="C129" s="831"/>
      <c r="D129" s="832"/>
      <c r="E129" s="831"/>
      <c r="F129" s="833"/>
      <c r="G129" s="821" t="s">
        <v>186</v>
      </c>
      <c r="H129" s="822"/>
      <c r="I129" s="831"/>
      <c r="J129" s="832"/>
      <c r="K129" s="831"/>
      <c r="L129" s="833"/>
      <c r="M129" s="821" t="s">
        <v>186</v>
      </c>
      <c r="N129" s="822"/>
      <c r="O129" s="831"/>
      <c r="P129" s="832"/>
      <c r="Q129" s="831"/>
      <c r="R129" s="833"/>
      <c r="S129" s="821" t="s">
        <v>186</v>
      </c>
      <c r="T129" s="822"/>
      <c r="U129" s="831"/>
      <c r="V129" s="832"/>
      <c r="W129" s="831"/>
      <c r="X129" s="833"/>
    </row>
    <row r="131" spans="1:24" ht="15.75" thickBot="1"/>
    <row r="132" spans="1:24">
      <c r="A132" s="809" t="s">
        <v>178</v>
      </c>
      <c r="B132" s="810">
        <f>VLOOKUP(F132,'All GAMES'!$A$6:$L$138,11)</f>
        <v>0.3888888888888889</v>
      </c>
      <c r="C132" s="811" t="s">
        <v>179</v>
      </c>
      <c r="D132" s="812" t="str">
        <f>VLOOKUP(F132,'All GAMES'!$A$6:$L$138,12)</f>
        <v>2B</v>
      </c>
      <c r="E132" s="811" t="s">
        <v>180</v>
      </c>
      <c r="F132" s="813">
        <f>F123+1</f>
        <v>914</v>
      </c>
      <c r="G132" s="809" t="s">
        <v>178</v>
      </c>
      <c r="H132" s="810">
        <f>VLOOKUP(L132,'All GAMES'!$A$6:$L$138,11)</f>
        <v>0.6875</v>
      </c>
      <c r="I132" s="811" t="s">
        <v>179</v>
      </c>
      <c r="J132" s="812">
        <f>VLOOKUP(L132,'All GAMES'!$A$6:$L$138,12)</f>
        <v>2</v>
      </c>
      <c r="K132" s="811" t="s">
        <v>180</v>
      </c>
      <c r="L132" s="813">
        <f>L123+1</f>
        <v>984</v>
      </c>
      <c r="M132" s="809" t="s">
        <v>178</v>
      </c>
      <c r="N132" s="810">
        <f>VLOOKUP(R132,'All GAMES'!$A$6:$L$138,11)</f>
        <v>0.5625</v>
      </c>
      <c r="O132" s="811" t="s">
        <v>179</v>
      </c>
      <c r="P132" s="812">
        <f>VLOOKUP(R132,'All GAMES'!$A$6:$L$138,12)</f>
        <v>2</v>
      </c>
      <c r="Q132" s="811" t="s">
        <v>180</v>
      </c>
      <c r="R132" s="813">
        <f>R123+1</f>
        <v>1314</v>
      </c>
      <c r="S132" s="809" t="s">
        <v>178</v>
      </c>
      <c r="T132" s="810">
        <f>VLOOKUP(X132,'All GAMES'!$A$6:$L$138,11)</f>
        <v>0.45833333333333337</v>
      </c>
      <c r="U132" s="811" t="s">
        <v>179</v>
      </c>
      <c r="V132" s="812">
        <f>VLOOKUP(X132,'All GAMES'!$A$6:$L$138,12)</f>
        <v>1</v>
      </c>
      <c r="W132" s="811" t="s">
        <v>180</v>
      </c>
      <c r="X132" s="813">
        <f>X123+1</f>
        <v>1514</v>
      </c>
    </row>
    <row r="133" spans="1:24">
      <c r="A133" s="1604"/>
      <c r="B133" s="1605"/>
      <c r="C133" s="1606" t="s">
        <v>181</v>
      </c>
      <c r="D133" s="1605"/>
      <c r="E133" s="1606" t="s">
        <v>182</v>
      </c>
      <c r="F133" s="1607"/>
      <c r="G133" s="1604"/>
      <c r="H133" s="1605"/>
      <c r="I133" s="1606" t="s">
        <v>181</v>
      </c>
      <c r="J133" s="1605"/>
      <c r="K133" s="1606" t="s">
        <v>182</v>
      </c>
      <c r="L133" s="1607"/>
      <c r="M133" s="1604"/>
      <c r="N133" s="1605"/>
      <c r="O133" s="1606" t="s">
        <v>181</v>
      </c>
      <c r="P133" s="1605"/>
      <c r="Q133" s="1606" t="s">
        <v>182</v>
      </c>
      <c r="R133" s="1607"/>
      <c r="S133" s="1604"/>
      <c r="T133" s="1605"/>
      <c r="U133" s="1606" t="s">
        <v>181</v>
      </c>
      <c r="V133" s="1605"/>
      <c r="W133" s="1606" t="s">
        <v>182</v>
      </c>
      <c r="X133" s="1607"/>
    </row>
    <row r="134" spans="1:24">
      <c r="A134" s="1608" t="s">
        <v>183</v>
      </c>
      <c r="B134" s="1609"/>
      <c r="C134" s="1610" t="str">
        <f>VLOOKUP($F132,'All GAMES'!$A$6:$L$138,3)</f>
        <v xml:space="preserve">Scharn E9 </v>
      </c>
      <c r="D134" s="1611"/>
      <c r="E134" s="1610" t="str">
        <f>VLOOKUP($F132,'All GAMES'!$A$6:$L$138,7)</f>
        <v>Groene Ster E3</v>
      </c>
      <c r="F134" s="1612"/>
      <c r="G134" s="1608" t="s">
        <v>183</v>
      </c>
      <c r="H134" s="1609"/>
      <c r="I134" s="1610" t="str">
        <f>VLOOKUP($L132,'All GAMES'!$A$6:$L$138,3)</f>
        <v xml:space="preserve">Scharn E1 </v>
      </c>
      <c r="J134" s="1611"/>
      <c r="K134" s="1610" t="str">
        <f>VLOOKUP($L132,'All GAMES'!$A$6:$L$138,7)</f>
        <v>MVV E</v>
      </c>
      <c r="L134" s="1612"/>
      <c r="M134" s="1608" t="s">
        <v>183</v>
      </c>
      <c r="N134" s="1609"/>
      <c r="O134" s="1610" t="str">
        <f>VLOOKUP($R132,'All GAMES'!$A$6:$L$138,3)</f>
        <v xml:space="preserve">Scharn D3 </v>
      </c>
      <c r="P134" s="1611"/>
      <c r="Q134" s="1610" t="str">
        <f>VLOOKUP($R132,'All GAMES'!$A$6:$L$138,7)</f>
        <v>SVN/BtB Consultancy D1</v>
      </c>
      <c r="R134" s="1612"/>
      <c r="S134" s="1608" t="s">
        <v>183</v>
      </c>
      <c r="T134" s="1609"/>
      <c r="U134" s="1610" t="str">
        <f>VLOOKUP($X132,'All GAMES'!$A$6:$L$138,3)</f>
        <v xml:space="preserve">Scharn C3 </v>
      </c>
      <c r="V134" s="1611"/>
      <c r="W134" s="1610" t="str">
        <f>VLOOKUP($X132,'All GAMES'!$A$6:$L$138,7)</f>
        <v>Spcl. Jekerdal C4</v>
      </c>
      <c r="X134" s="1612"/>
    </row>
    <row r="135" spans="1:24">
      <c r="A135" s="1608" t="s">
        <v>25</v>
      </c>
      <c r="B135" s="1609"/>
      <c r="C135" s="1613"/>
      <c r="D135" s="1614"/>
      <c r="E135" s="1613"/>
      <c r="F135" s="1615"/>
      <c r="G135" s="1608" t="s">
        <v>25</v>
      </c>
      <c r="H135" s="1609"/>
      <c r="I135" s="1613"/>
      <c r="J135" s="1614"/>
      <c r="K135" s="1613"/>
      <c r="L135" s="1615"/>
      <c r="M135" s="1608" t="s">
        <v>25</v>
      </c>
      <c r="N135" s="1609"/>
      <c r="O135" s="1613"/>
      <c r="P135" s="1614"/>
      <c r="Q135" s="1613"/>
      <c r="R135" s="1615"/>
      <c r="S135" s="1608" t="s">
        <v>25</v>
      </c>
      <c r="T135" s="1609"/>
      <c r="U135" s="1613"/>
      <c r="V135" s="1614"/>
      <c r="W135" s="1613"/>
      <c r="X135" s="1615"/>
    </row>
    <row r="136" spans="1:24">
      <c r="A136" s="814" t="s">
        <v>184</v>
      </c>
      <c r="B136" s="815"/>
      <c r="C136" s="816"/>
      <c r="D136" s="817"/>
      <c r="E136" s="818"/>
      <c r="F136" s="819"/>
      <c r="G136" s="814" t="s">
        <v>184</v>
      </c>
      <c r="H136" s="815"/>
      <c r="I136" s="816"/>
      <c r="J136" s="817"/>
      <c r="K136" s="818"/>
      <c r="L136" s="819"/>
      <c r="M136" s="814" t="s">
        <v>184</v>
      </c>
      <c r="N136" s="815"/>
      <c r="O136" s="816"/>
      <c r="P136" s="817"/>
      <c r="Q136" s="818"/>
      <c r="R136" s="819"/>
      <c r="S136" s="814" t="s">
        <v>184</v>
      </c>
      <c r="T136" s="815"/>
      <c r="U136" s="816"/>
      <c r="V136" s="817"/>
      <c r="W136" s="818"/>
      <c r="X136" s="819"/>
    </row>
    <row r="137" spans="1:24">
      <c r="A137" s="814" t="s">
        <v>185</v>
      </c>
      <c r="B137" s="815"/>
      <c r="C137" s="818"/>
      <c r="D137" s="820"/>
      <c r="E137" s="818"/>
      <c r="F137" s="819"/>
      <c r="G137" s="814" t="s">
        <v>185</v>
      </c>
      <c r="H137" s="815"/>
      <c r="I137" s="818"/>
      <c r="J137" s="820"/>
      <c r="K137" s="818"/>
      <c r="L137" s="819"/>
      <c r="M137" s="814" t="s">
        <v>185</v>
      </c>
      <c r="N137" s="815"/>
      <c r="O137" s="818"/>
      <c r="P137" s="820"/>
      <c r="Q137" s="818"/>
      <c r="R137" s="819"/>
      <c r="S137" s="814" t="s">
        <v>185</v>
      </c>
      <c r="T137" s="815"/>
      <c r="U137" s="818"/>
      <c r="V137" s="820"/>
      <c r="W137" s="818"/>
      <c r="X137" s="819"/>
    </row>
    <row r="138" spans="1:24" ht="15.75" thickBot="1">
      <c r="A138" s="821" t="s">
        <v>186</v>
      </c>
      <c r="B138" s="822"/>
      <c r="C138" s="831"/>
      <c r="D138" s="832"/>
      <c r="E138" s="831"/>
      <c r="F138" s="833"/>
      <c r="G138" s="821" t="s">
        <v>186</v>
      </c>
      <c r="H138" s="822"/>
      <c r="I138" s="831"/>
      <c r="J138" s="832"/>
      <c r="K138" s="831"/>
      <c r="L138" s="833"/>
      <c r="M138" s="821" t="s">
        <v>186</v>
      </c>
      <c r="N138" s="822"/>
      <c r="O138" s="831"/>
      <c r="P138" s="832"/>
      <c r="Q138" s="831"/>
      <c r="R138" s="833"/>
      <c r="S138" s="821" t="s">
        <v>186</v>
      </c>
      <c r="T138" s="822"/>
      <c r="U138" s="831"/>
      <c r="V138" s="832"/>
      <c r="W138" s="831"/>
      <c r="X138" s="833"/>
    </row>
    <row r="140" spans="1:24" ht="15.75" thickBot="1"/>
    <row r="141" spans="1:24">
      <c r="A141" s="809" t="s">
        <v>178</v>
      </c>
      <c r="B141" s="810">
        <f>VLOOKUP(F141,'All GAMES'!$A$6:$L$138,11)</f>
        <v>0.40277777777777779</v>
      </c>
      <c r="C141" s="811" t="s">
        <v>179</v>
      </c>
      <c r="D141" s="812" t="str">
        <f>VLOOKUP(F141,'All GAMES'!$A$6:$L$138,12)</f>
        <v>2A</v>
      </c>
      <c r="E141" s="811" t="s">
        <v>180</v>
      </c>
      <c r="F141" s="813">
        <f>F132+1</f>
        <v>915</v>
      </c>
      <c r="G141" s="809" t="s">
        <v>178</v>
      </c>
      <c r="H141" s="810">
        <f>VLOOKUP(L141,'All GAMES'!$A$6:$L$138,11)</f>
        <v>0.70138888888888884</v>
      </c>
      <c r="I141" s="811" t="s">
        <v>179</v>
      </c>
      <c r="J141" s="812">
        <f>VLOOKUP(L141,'All GAMES'!$A$6:$L$138,12)</f>
        <v>1</v>
      </c>
      <c r="K141" s="811" t="s">
        <v>180</v>
      </c>
      <c r="L141" s="813">
        <f>L132+1</f>
        <v>985</v>
      </c>
      <c r="M141" s="809" t="s">
        <v>178</v>
      </c>
      <c r="N141" s="810">
        <f>VLOOKUP(R141,'All GAMES'!$A$6:$L$138,11)</f>
        <v>0.58333333333333337</v>
      </c>
      <c r="O141" s="811" t="s">
        <v>179</v>
      </c>
      <c r="P141" s="812">
        <f>VLOOKUP(R141,'All GAMES'!$A$6:$L$138,12)</f>
        <v>1</v>
      </c>
      <c r="Q141" s="811" t="s">
        <v>180</v>
      </c>
      <c r="R141" s="813">
        <f>R132+1</f>
        <v>1315</v>
      </c>
      <c r="S141" s="809" t="s">
        <v>178</v>
      </c>
      <c r="T141" s="810">
        <f>VLOOKUP(X141,'All GAMES'!$A$6:$L$138,11)</f>
        <v>0.47222222222222227</v>
      </c>
      <c r="U141" s="811" t="s">
        <v>179</v>
      </c>
      <c r="V141" s="812">
        <f>VLOOKUP(X141,'All GAMES'!$A$6:$L$138,12)</f>
        <v>4</v>
      </c>
      <c r="W141" s="811" t="s">
        <v>180</v>
      </c>
      <c r="X141" s="813">
        <f>X132+1</f>
        <v>1515</v>
      </c>
    </row>
    <row r="142" spans="1:24">
      <c r="A142" s="1604"/>
      <c r="B142" s="1605"/>
      <c r="C142" s="1606" t="s">
        <v>181</v>
      </c>
      <c r="D142" s="1605"/>
      <c r="E142" s="1606" t="s">
        <v>182</v>
      </c>
      <c r="F142" s="1607"/>
      <c r="G142" s="1604"/>
      <c r="H142" s="1605"/>
      <c r="I142" s="1606" t="s">
        <v>181</v>
      </c>
      <c r="J142" s="1605"/>
      <c r="K142" s="1606" t="s">
        <v>182</v>
      </c>
      <c r="L142" s="1607"/>
      <c r="M142" s="1604"/>
      <c r="N142" s="1605"/>
      <c r="O142" s="1606" t="s">
        <v>181</v>
      </c>
      <c r="P142" s="1605"/>
      <c r="Q142" s="1606" t="s">
        <v>182</v>
      </c>
      <c r="R142" s="1607"/>
      <c r="S142" s="1604"/>
      <c r="T142" s="1605"/>
      <c r="U142" s="1606" t="s">
        <v>181</v>
      </c>
      <c r="V142" s="1605"/>
      <c r="W142" s="1606" t="s">
        <v>182</v>
      </c>
      <c r="X142" s="1607"/>
    </row>
    <row r="143" spans="1:24">
      <c r="A143" s="1608" t="s">
        <v>183</v>
      </c>
      <c r="B143" s="1609"/>
      <c r="C143" s="1610" t="str">
        <f>VLOOKUP($F141,'All GAMES'!$A$6:$L$138,3)</f>
        <v xml:space="preserve">FC Galmaarden </v>
      </c>
      <c r="D143" s="1611"/>
      <c r="E143" s="1610" t="str">
        <f>VLOOKUP($F141,'All GAMES'!$A$6:$L$138,7)</f>
        <v>RKASV E3</v>
      </c>
      <c r="F143" s="1612"/>
      <c r="G143" s="1608" t="s">
        <v>183</v>
      </c>
      <c r="H143" s="1609"/>
      <c r="I143" s="1610" t="str">
        <f>VLOOKUP($L141,'All GAMES'!$A$6:$L$138,3)</f>
        <v xml:space="preserve">Sporting Heerlen E1 </v>
      </c>
      <c r="J143" s="1611"/>
      <c r="K143" s="1610" t="str">
        <f>VLOOKUP($L141,'All GAMES'!$A$6:$L$138,7)</f>
        <v>Scharn E3</v>
      </c>
      <c r="L143" s="1612"/>
      <c r="M143" s="1608" t="s">
        <v>183</v>
      </c>
      <c r="N143" s="1609"/>
      <c r="O143" s="1610" t="str">
        <f>VLOOKUP($R141,'All GAMES'!$A$6:$L$138,3)</f>
        <v>RKFC Lindenheuvel D2G</v>
      </c>
      <c r="P143" s="1611"/>
      <c r="Q143" s="1610" t="str">
        <f>VLOOKUP($R141,'All GAMES'!$A$6:$L$138,7)</f>
        <v>Scharn D2</v>
      </c>
      <c r="R143" s="1612"/>
      <c r="S143" s="1608" t="s">
        <v>183</v>
      </c>
      <c r="T143" s="1609"/>
      <c r="U143" s="1610" t="str">
        <f>VLOOKUP($X141,'All GAMES'!$A$6:$L$138,3)</f>
        <v xml:space="preserve">Scharn C1 </v>
      </c>
      <c r="V143" s="1611"/>
      <c r="W143" s="1610" t="str">
        <f>VLOOKUP($X141,'All GAMES'!$A$6:$L$138,7)</f>
        <v>BSV Limburgia C2</v>
      </c>
      <c r="X143" s="1612"/>
    </row>
    <row r="144" spans="1:24">
      <c r="A144" s="1608" t="s">
        <v>25</v>
      </c>
      <c r="B144" s="1609"/>
      <c r="C144" s="1613"/>
      <c r="D144" s="1614"/>
      <c r="E144" s="1613"/>
      <c r="F144" s="1615"/>
      <c r="G144" s="1608" t="s">
        <v>25</v>
      </c>
      <c r="H144" s="1609"/>
      <c r="I144" s="1613"/>
      <c r="J144" s="1614"/>
      <c r="K144" s="1613"/>
      <c r="L144" s="1615"/>
      <c r="M144" s="1608" t="s">
        <v>25</v>
      </c>
      <c r="N144" s="1609"/>
      <c r="O144" s="1613"/>
      <c r="P144" s="1614"/>
      <c r="Q144" s="1613"/>
      <c r="R144" s="1615"/>
      <c r="S144" s="1608" t="s">
        <v>25</v>
      </c>
      <c r="T144" s="1609"/>
      <c r="U144" s="1613"/>
      <c r="V144" s="1614"/>
      <c r="W144" s="1613"/>
      <c r="X144" s="1615"/>
    </row>
    <row r="145" spans="1:24">
      <c r="A145" s="814" t="s">
        <v>184</v>
      </c>
      <c r="B145" s="815"/>
      <c r="C145" s="816"/>
      <c r="D145" s="817"/>
      <c r="E145" s="818"/>
      <c r="F145" s="819"/>
      <c r="G145" s="814" t="s">
        <v>184</v>
      </c>
      <c r="H145" s="815"/>
      <c r="I145" s="816"/>
      <c r="J145" s="817"/>
      <c r="K145" s="818"/>
      <c r="L145" s="819"/>
      <c r="M145" s="814" t="s">
        <v>184</v>
      </c>
      <c r="N145" s="815"/>
      <c r="O145" s="816"/>
      <c r="P145" s="817"/>
      <c r="Q145" s="818"/>
      <c r="R145" s="819"/>
      <c r="S145" s="814" t="s">
        <v>184</v>
      </c>
      <c r="T145" s="815"/>
      <c r="U145" s="816"/>
      <c r="V145" s="817"/>
      <c r="W145" s="818"/>
      <c r="X145" s="819"/>
    </row>
    <row r="146" spans="1:24">
      <c r="A146" s="814" t="s">
        <v>185</v>
      </c>
      <c r="B146" s="815"/>
      <c r="C146" s="818"/>
      <c r="D146" s="820"/>
      <c r="E146" s="818"/>
      <c r="F146" s="819"/>
      <c r="G146" s="814" t="s">
        <v>185</v>
      </c>
      <c r="H146" s="815"/>
      <c r="I146" s="818"/>
      <c r="J146" s="820"/>
      <c r="K146" s="818"/>
      <c r="L146" s="819"/>
      <c r="M146" s="814" t="s">
        <v>185</v>
      </c>
      <c r="N146" s="815"/>
      <c r="O146" s="818"/>
      <c r="P146" s="820"/>
      <c r="Q146" s="818"/>
      <c r="R146" s="819"/>
      <c r="S146" s="814" t="s">
        <v>185</v>
      </c>
      <c r="T146" s="815"/>
      <c r="U146" s="818"/>
      <c r="V146" s="820"/>
      <c r="W146" s="818"/>
      <c r="X146" s="819"/>
    </row>
    <row r="147" spans="1:24" ht="15.75" thickBot="1">
      <c r="A147" s="821" t="s">
        <v>186</v>
      </c>
      <c r="B147" s="822"/>
      <c r="C147" s="831"/>
      <c r="D147" s="832"/>
      <c r="E147" s="831"/>
      <c r="F147" s="833"/>
      <c r="G147" s="821" t="s">
        <v>186</v>
      </c>
      <c r="H147" s="822"/>
      <c r="I147" s="831"/>
      <c r="J147" s="832"/>
      <c r="K147" s="831"/>
      <c r="L147" s="833"/>
      <c r="M147" s="821" t="s">
        <v>186</v>
      </c>
      <c r="N147" s="822"/>
      <c r="O147" s="831"/>
      <c r="P147" s="832"/>
      <c r="Q147" s="831"/>
      <c r="R147" s="833"/>
      <c r="S147" s="821" t="s">
        <v>186</v>
      </c>
      <c r="T147" s="822"/>
      <c r="U147" s="831"/>
      <c r="V147" s="832"/>
      <c r="W147" s="831"/>
      <c r="X147" s="833"/>
    </row>
    <row r="149" spans="1:24" ht="15.75" thickBot="1"/>
    <row r="150" spans="1:24">
      <c r="A150" s="809" t="s">
        <v>178</v>
      </c>
      <c r="B150" s="810">
        <f>VLOOKUP(F150,'All GAMES'!$A$6:$L$138,11)</f>
        <v>0.40277777777777779</v>
      </c>
      <c r="C150" s="811" t="s">
        <v>179</v>
      </c>
      <c r="D150" s="812" t="str">
        <f>VLOOKUP(F150,'All GAMES'!$A$6:$L$138,12)</f>
        <v>2B</v>
      </c>
      <c r="E150" s="811" t="s">
        <v>180</v>
      </c>
      <c r="F150" s="813">
        <f>F141+1</f>
        <v>916</v>
      </c>
      <c r="G150" s="809" t="s">
        <v>178</v>
      </c>
      <c r="H150" s="810">
        <f>VLOOKUP(L150,'All GAMES'!$A$6:$L$138,11)</f>
        <v>0.70138888888888884</v>
      </c>
      <c r="I150" s="811" t="s">
        <v>179</v>
      </c>
      <c r="J150" s="812">
        <f>VLOOKUP(L150,'All GAMES'!$A$6:$L$138,12)</f>
        <v>2</v>
      </c>
      <c r="K150" s="811" t="s">
        <v>180</v>
      </c>
      <c r="L150" s="813">
        <f>L141+1</f>
        <v>986</v>
      </c>
      <c r="M150" s="809" t="s">
        <v>178</v>
      </c>
      <c r="N150" s="810">
        <f>VLOOKUP(R150,'All GAMES'!$A$6:$L$138,11)</f>
        <v>0.58333333333333337</v>
      </c>
      <c r="O150" s="811" t="s">
        <v>179</v>
      </c>
      <c r="P150" s="812">
        <f>VLOOKUP(R150,'All GAMES'!$A$6:$L$138,12)</f>
        <v>2</v>
      </c>
      <c r="Q150" s="811" t="s">
        <v>180</v>
      </c>
      <c r="R150" s="813">
        <f>R141+1</f>
        <v>1316</v>
      </c>
      <c r="S150" s="809" t="s">
        <v>178</v>
      </c>
      <c r="T150" s="810">
        <f>VLOOKUP(X150,'All GAMES'!$A$6:$L$138,11)</f>
        <v>0.48611111111111116</v>
      </c>
      <c r="U150" s="811" t="s">
        <v>179</v>
      </c>
      <c r="V150" s="812">
        <f>VLOOKUP(X150,'All GAMES'!$A$6:$L$138,12)</f>
        <v>2</v>
      </c>
      <c r="W150" s="811" t="s">
        <v>180</v>
      </c>
      <c r="X150" s="813">
        <f>X141+1</f>
        <v>1516</v>
      </c>
    </row>
    <row r="151" spans="1:24">
      <c r="A151" s="1604"/>
      <c r="B151" s="1605"/>
      <c r="C151" s="1606" t="s">
        <v>181</v>
      </c>
      <c r="D151" s="1605"/>
      <c r="E151" s="1606" t="s">
        <v>182</v>
      </c>
      <c r="F151" s="1607"/>
      <c r="G151" s="1604"/>
      <c r="H151" s="1605"/>
      <c r="I151" s="1606" t="s">
        <v>181</v>
      </c>
      <c r="J151" s="1605"/>
      <c r="K151" s="1606" t="s">
        <v>182</v>
      </c>
      <c r="L151" s="1607"/>
      <c r="M151" s="1604"/>
      <c r="N151" s="1605"/>
      <c r="O151" s="1606" t="s">
        <v>181</v>
      </c>
      <c r="P151" s="1605"/>
      <c r="Q151" s="1606" t="s">
        <v>182</v>
      </c>
      <c r="R151" s="1607"/>
      <c r="S151" s="1604"/>
      <c r="T151" s="1605"/>
      <c r="U151" s="1606" t="s">
        <v>181</v>
      </c>
      <c r="V151" s="1605"/>
      <c r="W151" s="1606" t="s">
        <v>182</v>
      </c>
      <c r="X151" s="1607"/>
    </row>
    <row r="152" spans="1:24">
      <c r="A152" s="1608" t="s">
        <v>183</v>
      </c>
      <c r="B152" s="1609"/>
      <c r="C152" s="1610" t="str">
        <f>VLOOKUP($F150,'All GAMES'!$A$6:$L$138,3)</f>
        <v>UOW '02 E2</v>
      </c>
      <c r="D152" s="1611"/>
      <c r="E152" s="1610" t="str">
        <f>VLOOKUP($F150,'All GAMES'!$A$6:$L$138,7)</f>
        <v>Groene Ster E3</v>
      </c>
      <c r="F152" s="1612"/>
      <c r="G152" s="1608" t="s">
        <v>183</v>
      </c>
      <c r="H152" s="1609"/>
      <c r="I152" s="1610" t="str">
        <f>VLOOKUP($L150,'All GAMES'!$A$6:$L$138,3)</f>
        <v xml:space="preserve">UOW '02 E1 </v>
      </c>
      <c r="J152" s="1611"/>
      <c r="K152" s="1610" t="str">
        <f>VLOOKUP($L150,'All GAMES'!$A$6:$L$138,7)</f>
        <v>VV Schaesberg E1</v>
      </c>
      <c r="L152" s="1612"/>
      <c r="M152" s="1608" t="s">
        <v>183</v>
      </c>
      <c r="N152" s="1609"/>
      <c r="O152" s="1610" t="str">
        <f>VLOOKUP($R150,'All GAMES'!$A$6:$L$138,3)</f>
        <v>Scharn D5</v>
      </c>
      <c r="P152" s="1611"/>
      <c r="Q152" s="1610" t="str">
        <f>VLOOKUP($R150,'All GAMES'!$A$6:$L$138,7)</f>
        <v xml:space="preserve">Scharn D4 </v>
      </c>
      <c r="R152" s="1612"/>
      <c r="S152" s="1608" t="s">
        <v>183</v>
      </c>
      <c r="T152" s="1609"/>
      <c r="U152" s="1610" t="str">
        <f>VLOOKUP($X150,'All GAMES'!$A$6:$L$138,3)</f>
        <v>Scharn C5</v>
      </c>
      <c r="V152" s="1611"/>
      <c r="W152" s="1610" t="str">
        <f>VLOOKUP($X150,'All GAMES'!$A$6:$L$138,7)</f>
        <v>Spcl. Jekerdal C4</v>
      </c>
      <c r="X152" s="1612"/>
    </row>
    <row r="153" spans="1:24">
      <c r="A153" s="1608" t="s">
        <v>25</v>
      </c>
      <c r="B153" s="1609"/>
      <c r="C153" s="1613"/>
      <c r="D153" s="1614"/>
      <c r="E153" s="1613"/>
      <c r="F153" s="1615"/>
      <c r="G153" s="1608" t="s">
        <v>25</v>
      </c>
      <c r="H153" s="1609"/>
      <c r="I153" s="1613"/>
      <c r="J153" s="1614"/>
      <c r="K153" s="1613"/>
      <c r="L153" s="1615"/>
      <c r="M153" s="1608" t="s">
        <v>25</v>
      </c>
      <c r="N153" s="1609"/>
      <c r="O153" s="1613"/>
      <c r="P153" s="1614"/>
      <c r="Q153" s="1613"/>
      <c r="R153" s="1615"/>
      <c r="S153" s="1608" t="s">
        <v>25</v>
      </c>
      <c r="T153" s="1609"/>
      <c r="U153" s="1613"/>
      <c r="V153" s="1614"/>
      <c r="W153" s="1613"/>
      <c r="X153" s="1615"/>
    </row>
    <row r="154" spans="1:24">
      <c r="A154" s="814" t="s">
        <v>184</v>
      </c>
      <c r="B154" s="815"/>
      <c r="C154" s="816"/>
      <c r="D154" s="817"/>
      <c r="E154" s="818"/>
      <c r="F154" s="819"/>
      <c r="G154" s="814" t="s">
        <v>184</v>
      </c>
      <c r="H154" s="815"/>
      <c r="I154" s="816"/>
      <c r="J154" s="817"/>
      <c r="K154" s="818"/>
      <c r="L154" s="819"/>
      <c r="M154" s="814" t="s">
        <v>184</v>
      </c>
      <c r="N154" s="815"/>
      <c r="O154" s="816"/>
      <c r="P154" s="817"/>
      <c r="Q154" s="818"/>
      <c r="R154" s="819"/>
      <c r="S154" s="814" t="s">
        <v>184</v>
      </c>
      <c r="T154" s="815"/>
      <c r="U154" s="816"/>
      <c r="V154" s="817"/>
      <c r="W154" s="818"/>
      <c r="X154" s="819"/>
    </row>
    <row r="155" spans="1:24">
      <c r="A155" s="814" t="s">
        <v>185</v>
      </c>
      <c r="B155" s="815"/>
      <c r="C155" s="818"/>
      <c r="D155" s="820"/>
      <c r="E155" s="818"/>
      <c r="F155" s="819"/>
      <c r="G155" s="814" t="s">
        <v>185</v>
      </c>
      <c r="H155" s="815"/>
      <c r="I155" s="818"/>
      <c r="J155" s="820"/>
      <c r="K155" s="818"/>
      <c r="L155" s="819"/>
      <c r="M155" s="814" t="s">
        <v>185</v>
      </c>
      <c r="N155" s="815"/>
      <c r="O155" s="818"/>
      <c r="P155" s="820"/>
      <c r="Q155" s="818"/>
      <c r="R155" s="819"/>
      <c r="S155" s="814" t="s">
        <v>185</v>
      </c>
      <c r="T155" s="815"/>
      <c r="U155" s="818"/>
      <c r="V155" s="820"/>
      <c r="W155" s="818"/>
      <c r="X155" s="819"/>
    </row>
    <row r="156" spans="1:24" ht="15.75" thickBot="1">
      <c r="A156" s="821" t="s">
        <v>186</v>
      </c>
      <c r="B156" s="822"/>
      <c r="C156" s="831"/>
      <c r="D156" s="832"/>
      <c r="E156" s="831"/>
      <c r="F156" s="833"/>
      <c r="G156" s="821" t="s">
        <v>186</v>
      </c>
      <c r="H156" s="822"/>
      <c r="I156" s="831"/>
      <c r="J156" s="832"/>
      <c r="K156" s="831"/>
      <c r="L156" s="833"/>
      <c r="M156" s="821" t="s">
        <v>186</v>
      </c>
      <c r="N156" s="822"/>
      <c r="O156" s="831"/>
      <c r="P156" s="832"/>
      <c r="Q156" s="831"/>
      <c r="R156" s="833"/>
      <c r="S156" s="821" t="s">
        <v>186</v>
      </c>
      <c r="T156" s="822"/>
      <c r="U156" s="831"/>
      <c r="V156" s="832"/>
      <c r="W156" s="831"/>
      <c r="X156" s="833"/>
    </row>
    <row r="162" spans="1:24" ht="15.75" thickBot="1"/>
    <row r="163" spans="1:24">
      <c r="A163" s="809" t="s">
        <v>178</v>
      </c>
      <c r="B163" s="810">
        <f>VLOOKUP(F163,'All GAMES'!$A$6:$L$138,11)</f>
        <v>0.41666666666666669</v>
      </c>
      <c r="C163" s="811" t="s">
        <v>179</v>
      </c>
      <c r="D163" s="812" t="str">
        <f>VLOOKUP(F163,'All GAMES'!$A$6:$L$138,12)</f>
        <v>2A</v>
      </c>
      <c r="E163" s="811" t="s">
        <v>180</v>
      </c>
      <c r="F163" s="813">
        <f>F150+1</f>
        <v>917</v>
      </c>
      <c r="G163" s="809" t="s">
        <v>178</v>
      </c>
      <c r="H163" s="810">
        <f>VLOOKUP(L163,'All GAMES'!$A$6:$L$138,11)</f>
        <v>0.71527777777777768</v>
      </c>
      <c r="I163" s="811" t="s">
        <v>179</v>
      </c>
      <c r="J163" s="812">
        <f>VLOOKUP(L163,'All GAMES'!$A$6:$L$138,12)</f>
        <v>2</v>
      </c>
      <c r="K163" s="811" t="s">
        <v>180</v>
      </c>
      <c r="L163" s="813">
        <f>L150+1</f>
        <v>987</v>
      </c>
      <c r="M163" s="809" t="s">
        <v>178</v>
      </c>
      <c r="N163" s="810">
        <f>VLOOKUP(R163,'All GAMES'!$A$6:$L$138,11)</f>
        <v>0.60416666666666674</v>
      </c>
      <c r="O163" s="811" t="s">
        <v>179</v>
      </c>
      <c r="P163" s="812">
        <f>VLOOKUP(R163,'All GAMES'!$A$6:$L$138,12)</f>
        <v>2</v>
      </c>
      <c r="Q163" s="811" t="s">
        <v>180</v>
      </c>
      <c r="R163" s="813">
        <f>R150+1</f>
        <v>1317</v>
      </c>
      <c r="S163" s="809" t="s">
        <v>178</v>
      </c>
      <c r="T163" s="810">
        <f>VLOOKUP(X163,'All GAMES'!$A$6:$L$138,11)</f>
        <v>0.5</v>
      </c>
      <c r="U163" s="811" t="s">
        <v>179</v>
      </c>
      <c r="V163" s="812">
        <f>VLOOKUP(X163,'All GAMES'!$A$6:$L$138,12)</f>
        <v>4</v>
      </c>
      <c r="W163" s="811" t="s">
        <v>180</v>
      </c>
      <c r="X163" s="813">
        <f>X150+1</f>
        <v>1517</v>
      </c>
    </row>
    <row r="164" spans="1:24">
      <c r="A164" s="1604"/>
      <c r="B164" s="1605"/>
      <c r="C164" s="1606" t="s">
        <v>181</v>
      </c>
      <c r="D164" s="1605"/>
      <c r="E164" s="1606" t="s">
        <v>182</v>
      </c>
      <c r="F164" s="1607"/>
      <c r="G164" s="1604"/>
      <c r="H164" s="1605"/>
      <c r="I164" s="1606" t="s">
        <v>181</v>
      </c>
      <c r="J164" s="1605"/>
      <c r="K164" s="1606" t="s">
        <v>182</v>
      </c>
      <c r="L164" s="1607"/>
      <c r="M164" s="1604"/>
      <c r="N164" s="1605"/>
      <c r="O164" s="1606" t="s">
        <v>181</v>
      </c>
      <c r="P164" s="1605"/>
      <c r="Q164" s="1606" t="s">
        <v>182</v>
      </c>
      <c r="R164" s="1607"/>
      <c r="S164" s="1604"/>
      <c r="T164" s="1605"/>
      <c r="U164" s="1606" t="s">
        <v>181</v>
      </c>
      <c r="V164" s="1605"/>
      <c r="W164" s="1606" t="s">
        <v>182</v>
      </c>
      <c r="X164" s="1607"/>
    </row>
    <row r="165" spans="1:24">
      <c r="A165" s="1608" t="s">
        <v>183</v>
      </c>
      <c r="B165" s="1609"/>
      <c r="C165" s="1610" t="str">
        <f>VLOOKUP($F163,'All GAMES'!$A$6:$L$138,3)</f>
        <v xml:space="preserve">Scharn E9 </v>
      </c>
      <c r="D165" s="1611"/>
      <c r="E165" s="1610" t="str">
        <f>VLOOKUP($F163,'All GAMES'!$A$6:$L$138,7)</f>
        <v xml:space="preserve">FC Galmaarden </v>
      </c>
      <c r="F165" s="1612"/>
      <c r="G165" s="1608" t="s">
        <v>183</v>
      </c>
      <c r="H165" s="1609"/>
      <c r="I165" s="1610" t="str">
        <f>VLOOKUP($L163,'All GAMES'!$A$6:$L$138,3)</f>
        <v>Geleen Zuid E1 w.n.s.</v>
      </c>
      <c r="J165" s="1611"/>
      <c r="K165" s="1610" t="str">
        <f>VLOOKUP($L163,'All GAMES'!$A$6:$L$138,7)</f>
        <v xml:space="preserve">Scharn E1 </v>
      </c>
      <c r="L165" s="1612"/>
      <c r="M165" s="1608" t="s">
        <v>183</v>
      </c>
      <c r="N165" s="1609"/>
      <c r="O165" s="1610" t="str">
        <f>VLOOKUP($R163,'All GAMES'!$A$6:$L$138,3)</f>
        <v>Sporting Heerlen D2</v>
      </c>
      <c r="P165" s="1611"/>
      <c r="Q165" s="1610" t="str">
        <f>VLOOKUP($R163,'All GAMES'!$A$6:$L$138,7)</f>
        <v xml:space="preserve">Scharn D3 </v>
      </c>
      <c r="R165" s="1612"/>
      <c r="S165" s="1608" t="s">
        <v>183</v>
      </c>
      <c r="T165" s="1609"/>
      <c r="U165" s="1610" t="str">
        <f>VLOOKUP($X163,'All GAMES'!$A$6:$L$138,3)</f>
        <v xml:space="preserve">Scharn C3 </v>
      </c>
      <c r="V165" s="1611"/>
      <c r="W165" s="1610" t="str">
        <f>VLOOKUP($X163,'All GAMES'!$A$6:$L$138,7)</f>
        <v xml:space="preserve">Scharn C1 </v>
      </c>
      <c r="X165" s="1612"/>
    </row>
    <row r="166" spans="1:24">
      <c r="A166" s="1608" t="s">
        <v>25</v>
      </c>
      <c r="B166" s="1609"/>
      <c r="C166" s="1613"/>
      <c r="D166" s="1614"/>
      <c r="E166" s="1613"/>
      <c r="F166" s="1615"/>
      <c r="G166" s="1608" t="s">
        <v>25</v>
      </c>
      <c r="H166" s="1609"/>
      <c r="I166" s="1613"/>
      <c r="J166" s="1614"/>
      <c r="K166" s="1613"/>
      <c r="L166" s="1615"/>
      <c r="M166" s="1608" t="s">
        <v>25</v>
      </c>
      <c r="N166" s="1609"/>
      <c r="O166" s="1613"/>
      <c r="P166" s="1614"/>
      <c r="Q166" s="1613"/>
      <c r="R166" s="1615"/>
      <c r="S166" s="1608" t="s">
        <v>25</v>
      </c>
      <c r="T166" s="1609"/>
      <c r="U166" s="1613"/>
      <c r="V166" s="1614"/>
      <c r="W166" s="1613"/>
      <c r="X166" s="1615"/>
    </row>
    <row r="167" spans="1:24">
      <c r="A167" s="814" t="s">
        <v>184</v>
      </c>
      <c r="B167" s="815"/>
      <c r="C167" s="816"/>
      <c r="D167" s="817"/>
      <c r="E167" s="818"/>
      <c r="F167" s="819"/>
      <c r="G167" s="814" t="s">
        <v>184</v>
      </c>
      <c r="H167" s="815"/>
      <c r="I167" s="816"/>
      <c r="J167" s="817"/>
      <c r="K167" s="818"/>
      <c r="L167" s="819"/>
      <c r="M167" s="814" t="s">
        <v>184</v>
      </c>
      <c r="N167" s="815"/>
      <c r="O167" s="816"/>
      <c r="P167" s="817"/>
      <c r="Q167" s="818"/>
      <c r="R167" s="819"/>
      <c r="S167" s="814" t="s">
        <v>184</v>
      </c>
      <c r="T167" s="815"/>
      <c r="U167" s="816"/>
      <c r="V167" s="817"/>
      <c r="W167" s="818"/>
      <c r="X167" s="819"/>
    </row>
    <row r="168" spans="1:24">
      <c r="A168" s="814" t="s">
        <v>185</v>
      </c>
      <c r="B168" s="815"/>
      <c r="C168" s="818"/>
      <c r="D168" s="820"/>
      <c r="E168" s="818"/>
      <c r="F168" s="819"/>
      <c r="G168" s="814" t="s">
        <v>185</v>
      </c>
      <c r="H168" s="815"/>
      <c r="I168" s="818"/>
      <c r="J168" s="820"/>
      <c r="K168" s="818"/>
      <c r="L168" s="819"/>
      <c r="M168" s="814" t="s">
        <v>185</v>
      </c>
      <c r="N168" s="815"/>
      <c r="O168" s="818"/>
      <c r="P168" s="820"/>
      <c r="Q168" s="818"/>
      <c r="R168" s="819"/>
      <c r="S168" s="814" t="s">
        <v>185</v>
      </c>
      <c r="T168" s="815"/>
      <c r="U168" s="818"/>
      <c r="V168" s="820"/>
      <c r="W168" s="818"/>
      <c r="X168" s="819"/>
    </row>
    <row r="169" spans="1:24" ht="15.75" thickBot="1">
      <c r="A169" s="821" t="s">
        <v>186</v>
      </c>
      <c r="B169" s="822"/>
      <c r="C169" s="831"/>
      <c r="D169" s="832"/>
      <c r="E169" s="831"/>
      <c r="F169" s="833"/>
      <c r="G169" s="821" t="s">
        <v>186</v>
      </c>
      <c r="H169" s="822"/>
      <c r="I169" s="831"/>
      <c r="J169" s="832"/>
      <c r="K169" s="831"/>
      <c r="L169" s="833"/>
      <c r="M169" s="821" t="s">
        <v>186</v>
      </c>
      <c r="N169" s="822"/>
      <c r="O169" s="831"/>
      <c r="P169" s="832"/>
      <c r="Q169" s="831"/>
      <c r="R169" s="833"/>
      <c r="S169" s="821" t="s">
        <v>186</v>
      </c>
      <c r="T169" s="822"/>
      <c r="U169" s="831"/>
      <c r="V169" s="832"/>
      <c r="W169" s="831"/>
      <c r="X169" s="833"/>
    </row>
    <row r="170" spans="1:24">
      <c r="A170" s="823"/>
      <c r="B170" s="824"/>
      <c r="C170" s="1147"/>
      <c r="D170" s="1147"/>
      <c r="E170" s="1147"/>
      <c r="F170" s="1147"/>
      <c r="G170" s="823"/>
      <c r="H170" s="824"/>
      <c r="I170" s="1147"/>
      <c r="J170" s="1147"/>
      <c r="K170" s="1147"/>
      <c r="L170" s="1147"/>
      <c r="M170" s="823"/>
      <c r="N170" s="824"/>
      <c r="O170" s="1147"/>
      <c r="P170" s="1147"/>
      <c r="Q170" s="1147"/>
      <c r="R170" s="1147"/>
      <c r="S170" s="823"/>
      <c r="T170" s="824"/>
      <c r="U170" s="1147"/>
      <c r="V170" s="1147"/>
      <c r="W170" s="1147"/>
      <c r="X170" s="1147"/>
    </row>
    <row r="171" spans="1:24" ht="15.75" thickBot="1"/>
    <row r="172" spans="1:24">
      <c r="A172" s="809" t="s">
        <v>178</v>
      </c>
      <c r="B172" s="810">
        <f>VLOOKUP(F172,'All GAMES'!$A$6:$L$138,11)</f>
        <v>0.41666666666666669</v>
      </c>
      <c r="C172" s="811" t="s">
        <v>179</v>
      </c>
      <c r="D172" s="812" t="str">
        <f>VLOOKUP(F172,'All GAMES'!$A$6:$L$138,12)</f>
        <v>2B</v>
      </c>
      <c r="E172" s="811" t="s">
        <v>180</v>
      </c>
      <c r="F172" s="813">
        <f>F163+1</f>
        <v>918</v>
      </c>
      <c r="G172" s="809" t="s">
        <v>178</v>
      </c>
      <c r="H172" s="810">
        <f>VLOOKUP(L172,'All GAMES'!$A$6:$L$138,11)</f>
        <v>0.71527777777777768</v>
      </c>
      <c r="I172" s="811" t="s">
        <v>179</v>
      </c>
      <c r="J172" s="812">
        <f>VLOOKUP(L172,'All GAMES'!$A$6:$L$138,12)</f>
        <v>1</v>
      </c>
      <c r="K172" s="811" t="s">
        <v>180</v>
      </c>
      <c r="L172" s="813">
        <f>L163+1</f>
        <v>988</v>
      </c>
      <c r="M172" s="809" t="s">
        <v>178</v>
      </c>
      <c r="N172" s="810">
        <f>VLOOKUP(R172,'All GAMES'!$A$6:$L$138,11)</f>
        <v>0.60416666666666674</v>
      </c>
      <c r="O172" s="811" t="s">
        <v>179</v>
      </c>
      <c r="P172" s="812">
        <f>VLOOKUP(R172,'All GAMES'!$A$6:$L$138,12)</f>
        <v>1</v>
      </c>
      <c r="Q172" s="811" t="s">
        <v>180</v>
      </c>
      <c r="R172" s="813">
        <f>R163+1</f>
        <v>1318</v>
      </c>
      <c r="S172" s="809" t="s">
        <v>178</v>
      </c>
      <c r="T172" s="810">
        <f>VLOOKUP(X172,'All GAMES'!$A$6:$L$138,11)</f>
        <v>0.51388888888888884</v>
      </c>
      <c r="U172" s="811" t="s">
        <v>179</v>
      </c>
      <c r="V172" s="812">
        <f>VLOOKUP(X172,'All GAMES'!$A$6:$L$138,12)</f>
        <v>2</v>
      </c>
      <c r="W172" s="811" t="s">
        <v>180</v>
      </c>
      <c r="X172" s="813">
        <f>X163+1</f>
        <v>1518</v>
      </c>
    </row>
    <row r="173" spans="1:24">
      <c r="A173" s="1604"/>
      <c r="B173" s="1605"/>
      <c r="C173" s="1606" t="s">
        <v>181</v>
      </c>
      <c r="D173" s="1605"/>
      <c r="E173" s="1606" t="s">
        <v>182</v>
      </c>
      <c r="F173" s="1607"/>
      <c r="G173" s="1604"/>
      <c r="H173" s="1605"/>
      <c r="I173" s="1606" t="s">
        <v>181</v>
      </c>
      <c r="J173" s="1605"/>
      <c r="K173" s="1606" t="s">
        <v>182</v>
      </c>
      <c r="L173" s="1607"/>
      <c r="M173" s="1604"/>
      <c r="N173" s="1605"/>
      <c r="O173" s="1606" t="s">
        <v>181</v>
      </c>
      <c r="P173" s="1605"/>
      <c r="Q173" s="1606" t="s">
        <v>182</v>
      </c>
      <c r="R173" s="1607"/>
      <c r="S173" s="1604"/>
      <c r="T173" s="1605"/>
      <c r="U173" s="1606" t="s">
        <v>181</v>
      </c>
      <c r="V173" s="1605"/>
      <c r="W173" s="1606" t="s">
        <v>182</v>
      </c>
      <c r="X173" s="1607"/>
    </row>
    <row r="174" spans="1:24">
      <c r="A174" s="1608" t="s">
        <v>183</v>
      </c>
      <c r="B174" s="1609"/>
      <c r="C174" s="1610" t="str">
        <f>VLOOKUP($F172,'All GAMES'!$A$6:$L$138,3)</f>
        <v>Groene Ster E3</v>
      </c>
      <c r="D174" s="1611"/>
      <c r="E174" s="1610" t="str">
        <f>VLOOKUP($F172,'All GAMES'!$A$6:$L$138,7)</f>
        <v>RKASV E3</v>
      </c>
      <c r="F174" s="1612"/>
      <c r="G174" s="1608" t="s">
        <v>183</v>
      </c>
      <c r="H174" s="1609"/>
      <c r="I174" s="1610" t="str">
        <f>VLOOKUP($L172,'All GAMES'!$A$6:$L$138,3)</f>
        <v xml:space="preserve">VV DVO E1 </v>
      </c>
      <c r="J174" s="1611"/>
      <c r="K174" s="1610" t="str">
        <f>VLOOKUP($L172,'All GAMES'!$A$6:$L$138,7)</f>
        <v>MVV E</v>
      </c>
      <c r="L174" s="1612"/>
      <c r="M174" s="1608" t="s">
        <v>183</v>
      </c>
      <c r="N174" s="1609"/>
      <c r="O174" s="1610" t="str">
        <f>VLOOKUP($R172,'All GAMES'!$A$6:$L$138,3)</f>
        <v>RKFC Lindenheuvel D1</v>
      </c>
      <c r="P174" s="1611"/>
      <c r="Q174" s="1610" t="str">
        <f>VLOOKUP($R172,'All GAMES'!$A$6:$L$138,7)</f>
        <v>SVN/BtB Consultancy D1</v>
      </c>
      <c r="R174" s="1612"/>
      <c r="S174" s="1608" t="s">
        <v>183</v>
      </c>
      <c r="T174" s="1609"/>
      <c r="U174" s="1610" t="str">
        <f>VLOOKUP($X172,'All GAMES'!$A$6:$L$138,3)</f>
        <v>Spcl. Jekerdal C4</v>
      </c>
      <c r="V174" s="1611"/>
      <c r="W174" s="1610" t="str">
        <f>VLOOKUP($X172,'All GAMES'!$A$6:$L$138,7)</f>
        <v>BSV Limburgia C2</v>
      </c>
      <c r="X174" s="1612"/>
    </row>
    <row r="175" spans="1:24">
      <c r="A175" s="1608" t="s">
        <v>25</v>
      </c>
      <c r="B175" s="1609"/>
      <c r="C175" s="1613"/>
      <c r="D175" s="1614"/>
      <c r="E175" s="1613"/>
      <c r="F175" s="1615"/>
      <c r="G175" s="1608" t="s">
        <v>25</v>
      </c>
      <c r="H175" s="1609"/>
      <c r="I175" s="1613"/>
      <c r="J175" s="1614"/>
      <c r="K175" s="1613"/>
      <c r="L175" s="1615"/>
      <c r="M175" s="1608" t="s">
        <v>25</v>
      </c>
      <c r="N175" s="1609"/>
      <c r="O175" s="1613"/>
      <c r="P175" s="1614"/>
      <c r="Q175" s="1613"/>
      <c r="R175" s="1615"/>
      <c r="S175" s="1608" t="s">
        <v>25</v>
      </c>
      <c r="T175" s="1609"/>
      <c r="U175" s="1613"/>
      <c r="V175" s="1614"/>
      <c r="W175" s="1613"/>
      <c r="X175" s="1615"/>
    </row>
    <row r="176" spans="1:24">
      <c r="A176" s="814" t="s">
        <v>184</v>
      </c>
      <c r="B176" s="815"/>
      <c r="C176" s="816"/>
      <c r="D176" s="817"/>
      <c r="E176" s="818"/>
      <c r="F176" s="819"/>
      <c r="G176" s="814" t="s">
        <v>184</v>
      </c>
      <c r="H176" s="815"/>
      <c r="I176" s="816"/>
      <c r="J176" s="817"/>
      <c r="K176" s="818"/>
      <c r="L176" s="819"/>
      <c r="M176" s="814" t="s">
        <v>184</v>
      </c>
      <c r="N176" s="815"/>
      <c r="O176" s="816"/>
      <c r="P176" s="817"/>
      <c r="Q176" s="818"/>
      <c r="R176" s="819"/>
      <c r="S176" s="814" t="s">
        <v>184</v>
      </c>
      <c r="T176" s="815"/>
      <c r="U176" s="816"/>
      <c r="V176" s="817"/>
      <c r="W176" s="818"/>
      <c r="X176" s="819"/>
    </row>
    <row r="177" spans="1:24">
      <c r="A177" s="814" t="s">
        <v>185</v>
      </c>
      <c r="B177" s="815"/>
      <c r="C177" s="818"/>
      <c r="D177" s="820"/>
      <c r="E177" s="818"/>
      <c r="F177" s="819"/>
      <c r="G177" s="814" t="s">
        <v>185</v>
      </c>
      <c r="H177" s="815"/>
      <c r="I177" s="818"/>
      <c r="J177" s="820"/>
      <c r="K177" s="818"/>
      <c r="L177" s="819"/>
      <c r="M177" s="814" t="s">
        <v>185</v>
      </c>
      <c r="N177" s="815"/>
      <c r="O177" s="818"/>
      <c r="P177" s="820"/>
      <c r="Q177" s="818"/>
      <c r="R177" s="819"/>
      <c r="S177" s="814" t="s">
        <v>185</v>
      </c>
      <c r="T177" s="815"/>
      <c r="U177" s="818"/>
      <c r="V177" s="820"/>
      <c r="W177" s="818"/>
      <c r="X177" s="819"/>
    </row>
    <row r="178" spans="1:24" ht="15.75" thickBot="1">
      <c r="A178" s="821" t="s">
        <v>186</v>
      </c>
      <c r="B178" s="822"/>
      <c r="C178" s="831"/>
      <c r="D178" s="832"/>
      <c r="E178" s="831"/>
      <c r="F178" s="833"/>
      <c r="G178" s="821" t="s">
        <v>186</v>
      </c>
      <c r="H178" s="822"/>
      <c r="I178" s="831"/>
      <c r="J178" s="832"/>
      <c r="K178" s="831"/>
      <c r="L178" s="833"/>
      <c r="M178" s="821" t="s">
        <v>186</v>
      </c>
      <c r="N178" s="822"/>
      <c r="O178" s="831"/>
      <c r="P178" s="832"/>
      <c r="Q178" s="831"/>
      <c r="R178" s="833"/>
      <c r="S178" s="821" t="s">
        <v>186</v>
      </c>
      <c r="T178" s="822"/>
      <c r="U178" s="831"/>
      <c r="V178" s="832"/>
      <c r="W178" s="831"/>
      <c r="X178" s="833"/>
    </row>
    <row r="180" spans="1:24" ht="15.75" thickBot="1"/>
    <row r="181" spans="1:24">
      <c r="A181" s="809" t="s">
        <v>178</v>
      </c>
      <c r="B181" s="810">
        <f>VLOOKUP(F181,'All GAMES'!$A$6:$L$138,11)</f>
        <v>0.43055555555555558</v>
      </c>
      <c r="C181" s="811" t="s">
        <v>179</v>
      </c>
      <c r="D181" s="812" t="str">
        <f>VLOOKUP(F181,'All GAMES'!$A$6:$L$138,12)</f>
        <v>2A</v>
      </c>
      <c r="E181" s="811" t="s">
        <v>180</v>
      </c>
      <c r="F181" s="813">
        <f>F172+1</f>
        <v>919</v>
      </c>
      <c r="G181" s="809" t="s">
        <v>178</v>
      </c>
      <c r="H181" s="810">
        <f>VLOOKUP(L181,'All GAMES'!$A$6:$L$138,11)</f>
        <v>0.71527777777777768</v>
      </c>
      <c r="I181" s="811" t="s">
        <v>179</v>
      </c>
      <c r="J181" s="812">
        <f>VLOOKUP(L181,'All GAMES'!$A$6:$L$138,12)</f>
        <v>1</v>
      </c>
      <c r="K181" s="811" t="s">
        <v>180</v>
      </c>
      <c r="L181" s="813">
        <f>L172+1</f>
        <v>989</v>
      </c>
      <c r="M181" s="809" t="s">
        <v>178</v>
      </c>
      <c r="N181" s="810">
        <f>VLOOKUP(R181,'All GAMES'!$A$6:$L$138,11)</f>
        <v>0.60416666666666674</v>
      </c>
      <c r="O181" s="811" t="s">
        <v>179</v>
      </c>
      <c r="P181" s="812">
        <f>VLOOKUP(R181,'All GAMES'!$A$6:$L$138,12)</f>
        <v>1</v>
      </c>
      <c r="Q181" s="811" t="s">
        <v>180</v>
      </c>
      <c r="R181" s="813">
        <f>R172+1</f>
        <v>1319</v>
      </c>
      <c r="S181" s="809" t="s">
        <v>178</v>
      </c>
      <c r="T181" s="810">
        <f>VLOOKUP(X181,'All GAMES'!$A$6:$L$138,11)</f>
        <v>0.52777777777777768</v>
      </c>
      <c r="U181" s="811" t="s">
        <v>179</v>
      </c>
      <c r="V181" s="812">
        <f>VLOOKUP(X181,'All GAMES'!$A$6:$L$138,12)</f>
        <v>4</v>
      </c>
      <c r="W181" s="811" t="s">
        <v>180</v>
      </c>
      <c r="X181" s="813">
        <f>X172+1</f>
        <v>1519</v>
      </c>
    </row>
    <row r="182" spans="1:24">
      <c r="A182" s="1604"/>
      <c r="B182" s="1605"/>
      <c r="C182" s="1606" t="s">
        <v>181</v>
      </c>
      <c r="D182" s="1605"/>
      <c r="E182" s="1606" t="s">
        <v>182</v>
      </c>
      <c r="F182" s="1607"/>
      <c r="G182" s="1604"/>
      <c r="H182" s="1605"/>
      <c r="I182" s="1606" t="s">
        <v>181</v>
      </c>
      <c r="J182" s="1605"/>
      <c r="K182" s="1606" t="s">
        <v>182</v>
      </c>
      <c r="L182" s="1607"/>
      <c r="M182" s="1604"/>
      <c r="N182" s="1605"/>
      <c r="O182" s="1606" t="s">
        <v>181</v>
      </c>
      <c r="P182" s="1605"/>
      <c r="Q182" s="1606" t="s">
        <v>182</v>
      </c>
      <c r="R182" s="1607"/>
      <c r="S182" s="1604"/>
      <c r="T182" s="1605"/>
      <c r="U182" s="1606" t="s">
        <v>181</v>
      </c>
      <c r="V182" s="1605"/>
      <c r="W182" s="1606" t="s">
        <v>182</v>
      </c>
      <c r="X182" s="1607"/>
    </row>
    <row r="183" spans="1:24">
      <c r="A183" s="1608" t="s">
        <v>183</v>
      </c>
      <c r="B183" s="1609"/>
      <c r="C183" s="1610" t="str">
        <f>VLOOKUP($F181,'All GAMES'!$A$6:$L$138,3)</f>
        <v xml:space="preserve">FC Galmaarden </v>
      </c>
      <c r="D183" s="1611"/>
      <c r="E183" s="1610" t="str">
        <f>VLOOKUP($F181,'All GAMES'!$A$6:$L$138,7)</f>
        <v>UOW '02 E2</v>
      </c>
      <c r="F183" s="1612"/>
      <c r="G183" s="1608" t="s">
        <v>183</v>
      </c>
      <c r="H183" s="1609"/>
      <c r="I183" s="1610" t="str">
        <f>VLOOKUP($L181,'All GAMES'!$A$6:$L$138,3)</f>
        <v xml:space="preserve">VV DVO E1 </v>
      </c>
      <c r="J183" s="1611"/>
      <c r="K183" s="1610" t="str">
        <f>VLOOKUP($L181,'All GAMES'!$A$6:$L$138,7)</f>
        <v>MVV E</v>
      </c>
      <c r="L183" s="1612"/>
      <c r="M183" s="1608" t="s">
        <v>183</v>
      </c>
      <c r="N183" s="1609"/>
      <c r="O183" s="1610" t="str">
        <f>VLOOKUP($R181,'All GAMES'!$A$6:$L$138,3)</f>
        <v>RKFC Lindenheuvel D1</v>
      </c>
      <c r="P183" s="1611"/>
      <c r="Q183" s="1610" t="str">
        <f>VLOOKUP($R181,'All GAMES'!$A$6:$L$138,7)</f>
        <v>SVN/BtB Consultancy D1</v>
      </c>
      <c r="R183" s="1612"/>
      <c r="S183" s="1608" t="s">
        <v>183</v>
      </c>
      <c r="T183" s="1609"/>
      <c r="U183" s="1610" t="str">
        <f>VLOOKUP($X181,'All GAMES'!$A$6:$L$138,3)</f>
        <v xml:space="preserve">Scharn C1 </v>
      </c>
      <c r="V183" s="1611"/>
      <c r="W183" s="1610" t="str">
        <f>VLOOKUP($X181,'All GAMES'!$A$6:$L$138,7)</f>
        <v>Scharn C5</v>
      </c>
      <c r="X183" s="1612"/>
    </row>
    <row r="184" spans="1:24">
      <c r="A184" s="1608" t="s">
        <v>25</v>
      </c>
      <c r="B184" s="1609"/>
      <c r="C184" s="1613"/>
      <c r="D184" s="1614"/>
      <c r="E184" s="1613"/>
      <c r="F184" s="1615"/>
      <c r="G184" s="1608" t="s">
        <v>25</v>
      </c>
      <c r="H184" s="1609"/>
      <c r="I184" s="1613"/>
      <c r="J184" s="1614"/>
      <c r="K184" s="1613"/>
      <c r="L184" s="1615"/>
      <c r="M184" s="1608" t="s">
        <v>25</v>
      </c>
      <c r="N184" s="1609"/>
      <c r="O184" s="1613"/>
      <c r="P184" s="1614"/>
      <c r="Q184" s="1613"/>
      <c r="R184" s="1615"/>
      <c r="S184" s="1608" t="s">
        <v>25</v>
      </c>
      <c r="T184" s="1609"/>
      <c r="U184" s="1613"/>
      <c r="V184" s="1614"/>
      <c r="W184" s="1613"/>
      <c r="X184" s="1615"/>
    </row>
    <row r="185" spans="1:24">
      <c r="A185" s="814" t="s">
        <v>184</v>
      </c>
      <c r="B185" s="815"/>
      <c r="C185" s="816"/>
      <c r="D185" s="817"/>
      <c r="E185" s="818"/>
      <c r="F185" s="819"/>
      <c r="G185" s="814" t="s">
        <v>184</v>
      </c>
      <c r="H185" s="815"/>
      <c r="I185" s="816"/>
      <c r="J185" s="817"/>
      <c r="K185" s="818"/>
      <c r="L185" s="819"/>
      <c r="M185" s="814" t="s">
        <v>184</v>
      </c>
      <c r="N185" s="815"/>
      <c r="O185" s="816"/>
      <c r="P185" s="817"/>
      <c r="Q185" s="818"/>
      <c r="R185" s="819"/>
      <c r="S185" s="814" t="s">
        <v>184</v>
      </c>
      <c r="T185" s="815"/>
      <c r="U185" s="816"/>
      <c r="V185" s="817"/>
      <c r="W185" s="818"/>
      <c r="X185" s="819"/>
    </row>
    <row r="186" spans="1:24">
      <c r="A186" s="814" t="s">
        <v>185</v>
      </c>
      <c r="B186" s="815"/>
      <c r="C186" s="818"/>
      <c r="D186" s="820"/>
      <c r="E186" s="818"/>
      <c r="F186" s="819"/>
      <c r="G186" s="814" t="s">
        <v>185</v>
      </c>
      <c r="H186" s="815"/>
      <c r="I186" s="818"/>
      <c r="J186" s="820"/>
      <c r="K186" s="818"/>
      <c r="L186" s="819"/>
      <c r="M186" s="814" t="s">
        <v>185</v>
      </c>
      <c r="N186" s="815"/>
      <c r="O186" s="818"/>
      <c r="P186" s="820"/>
      <c r="Q186" s="818"/>
      <c r="R186" s="819"/>
      <c r="S186" s="814" t="s">
        <v>185</v>
      </c>
      <c r="T186" s="815"/>
      <c r="U186" s="818"/>
      <c r="V186" s="820"/>
      <c r="W186" s="818"/>
      <c r="X186" s="819"/>
    </row>
    <row r="187" spans="1:24" ht="15.75" thickBot="1">
      <c r="A187" s="821" t="s">
        <v>186</v>
      </c>
      <c r="B187" s="822"/>
      <c r="C187" s="831"/>
      <c r="D187" s="832"/>
      <c r="E187" s="831"/>
      <c r="F187" s="833"/>
      <c r="G187" s="821" t="s">
        <v>186</v>
      </c>
      <c r="H187" s="822"/>
      <c r="I187" s="831"/>
      <c r="J187" s="832"/>
      <c r="K187" s="831"/>
      <c r="L187" s="833"/>
      <c r="M187" s="821" t="s">
        <v>186</v>
      </c>
      <c r="N187" s="822"/>
      <c r="O187" s="831"/>
      <c r="P187" s="832"/>
      <c r="Q187" s="831"/>
      <c r="R187" s="833"/>
      <c r="S187" s="821" t="s">
        <v>186</v>
      </c>
      <c r="T187" s="822"/>
      <c r="U187" s="831"/>
      <c r="V187" s="832"/>
      <c r="W187" s="831"/>
      <c r="X187" s="833"/>
    </row>
    <row r="189" spans="1:24" ht="15.75" thickBot="1"/>
    <row r="190" spans="1:24">
      <c r="A190" s="809" t="s">
        <v>178</v>
      </c>
      <c r="B190" s="810">
        <f>VLOOKUP(F190,'All GAMES'!$A$6:$L$138,11)</f>
        <v>0.43055555555555558</v>
      </c>
      <c r="C190" s="811" t="s">
        <v>179</v>
      </c>
      <c r="D190" s="812" t="str">
        <f>VLOOKUP(F190,'All GAMES'!$A$6:$L$138,12)</f>
        <v>2B</v>
      </c>
      <c r="E190" s="811" t="s">
        <v>180</v>
      </c>
      <c r="F190" s="813">
        <f>F181+1</f>
        <v>920</v>
      </c>
      <c r="G190" s="809" t="s">
        <v>178</v>
      </c>
      <c r="H190" s="810">
        <f>VLOOKUP(L190,'All GAMES'!$A$6:$L$138,11)</f>
        <v>0.71527777777777768</v>
      </c>
      <c r="I190" s="811" t="s">
        <v>179</v>
      </c>
      <c r="J190" s="812">
        <f>VLOOKUP(L190,'All GAMES'!$A$6:$L$138,12)</f>
        <v>1</v>
      </c>
      <c r="K190" s="811" t="s">
        <v>180</v>
      </c>
      <c r="L190" s="813">
        <f>L181+1</f>
        <v>990</v>
      </c>
      <c r="S190" s="809" t="s">
        <v>178</v>
      </c>
      <c r="T190" s="810">
        <f>VLOOKUP(X190,'All GAMES'!$A$6:$L$138,11)</f>
        <v>0.54166666666666652</v>
      </c>
      <c r="U190" s="811" t="s">
        <v>179</v>
      </c>
      <c r="V190" s="812">
        <f>VLOOKUP(X190,'All GAMES'!$A$6:$L$138,12)</f>
        <v>2</v>
      </c>
      <c r="W190" s="811" t="s">
        <v>180</v>
      </c>
      <c r="X190" s="813">
        <f>X181+1</f>
        <v>1520</v>
      </c>
    </row>
    <row r="191" spans="1:24">
      <c r="A191" s="1604"/>
      <c r="B191" s="1605"/>
      <c r="C191" s="1606" t="s">
        <v>181</v>
      </c>
      <c r="D191" s="1605"/>
      <c r="E191" s="1606" t="s">
        <v>182</v>
      </c>
      <c r="F191" s="1607"/>
      <c r="G191" s="1604"/>
      <c r="H191" s="1605"/>
      <c r="I191" s="1606" t="s">
        <v>181</v>
      </c>
      <c r="J191" s="1605"/>
      <c r="K191" s="1606" t="s">
        <v>182</v>
      </c>
      <c r="L191" s="1607"/>
      <c r="S191" s="1604"/>
      <c r="T191" s="1605"/>
      <c r="U191" s="1606" t="s">
        <v>181</v>
      </c>
      <c r="V191" s="1605"/>
      <c r="W191" s="1606" t="s">
        <v>182</v>
      </c>
      <c r="X191" s="1607"/>
    </row>
    <row r="192" spans="1:24">
      <c r="A192" s="1608" t="s">
        <v>183</v>
      </c>
      <c r="B192" s="1609"/>
      <c r="C192" s="1610" t="str">
        <f>VLOOKUP($F190,'All GAMES'!$A$6:$L$138,3)</f>
        <v>RKASV E3</v>
      </c>
      <c r="D192" s="1611"/>
      <c r="E192" s="1610" t="str">
        <f>VLOOKUP($F190,'All GAMES'!$A$6:$L$138,7)</f>
        <v xml:space="preserve">Scharn E9 </v>
      </c>
      <c r="F192" s="1612"/>
      <c r="G192" s="1608" t="s">
        <v>183</v>
      </c>
      <c r="H192" s="1609"/>
      <c r="I192" s="1610" t="str">
        <f>VLOOKUP($L190,'All GAMES'!$A$6:$L$138,3)</f>
        <v xml:space="preserve">VV DVO E1 </v>
      </c>
      <c r="J192" s="1611"/>
      <c r="K192" s="1610" t="str">
        <f>VLOOKUP($L190,'All GAMES'!$A$6:$L$138,7)</f>
        <v>MVV E</v>
      </c>
      <c r="L192" s="1612"/>
      <c r="S192" s="1608" t="s">
        <v>183</v>
      </c>
      <c r="T192" s="1609"/>
      <c r="U192" s="1610" t="str">
        <f>VLOOKUP($X190,'All GAMES'!$A$6:$L$138,3)</f>
        <v>BSV Limburgia C2</v>
      </c>
      <c r="V192" s="1611"/>
      <c r="W192" s="1610" t="str">
        <f>VLOOKUP($X190,'All GAMES'!$A$6:$L$138,7)</f>
        <v xml:space="preserve">Scharn C3 </v>
      </c>
      <c r="X192" s="1612"/>
    </row>
    <row r="193" spans="1:24">
      <c r="A193" s="1608" t="s">
        <v>25</v>
      </c>
      <c r="B193" s="1609"/>
      <c r="C193" s="1613"/>
      <c r="D193" s="1614"/>
      <c r="E193" s="1613"/>
      <c r="F193" s="1615"/>
      <c r="G193" s="1608" t="s">
        <v>25</v>
      </c>
      <c r="H193" s="1609"/>
      <c r="I193" s="1613"/>
      <c r="J193" s="1614"/>
      <c r="K193" s="1613"/>
      <c r="L193" s="1615"/>
      <c r="S193" s="1608" t="s">
        <v>25</v>
      </c>
      <c r="T193" s="1609"/>
      <c r="U193" s="1613"/>
      <c r="V193" s="1614"/>
      <c r="W193" s="1613"/>
      <c r="X193" s="1615"/>
    </row>
    <row r="194" spans="1:24">
      <c r="A194" s="814" t="s">
        <v>184</v>
      </c>
      <c r="B194" s="815"/>
      <c r="C194" s="816"/>
      <c r="D194" s="817"/>
      <c r="E194" s="818"/>
      <c r="F194" s="819"/>
      <c r="G194" s="814" t="s">
        <v>184</v>
      </c>
      <c r="H194" s="815"/>
      <c r="I194" s="816"/>
      <c r="J194" s="817"/>
      <c r="K194" s="818"/>
      <c r="L194" s="819"/>
      <c r="S194" s="814" t="s">
        <v>184</v>
      </c>
      <c r="T194" s="815"/>
      <c r="U194" s="816"/>
      <c r="V194" s="817"/>
      <c r="W194" s="818"/>
      <c r="X194" s="819"/>
    </row>
    <row r="195" spans="1:24">
      <c r="A195" s="814" t="s">
        <v>185</v>
      </c>
      <c r="B195" s="815"/>
      <c r="C195" s="818"/>
      <c r="D195" s="820"/>
      <c r="E195" s="818"/>
      <c r="F195" s="819"/>
      <c r="G195" s="814" t="s">
        <v>185</v>
      </c>
      <c r="H195" s="815"/>
      <c r="I195" s="818"/>
      <c r="J195" s="820"/>
      <c r="K195" s="818"/>
      <c r="L195" s="819"/>
      <c r="S195" s="814" t="s">
        <v>185</v>
      </c>
      <c r="T195" s="815"/>
      <c r="U195" s="818"/>
      <c r="V195" s="820"/>
      <c r="W195" s="818"/>
      <c r="X195" s="819"/>
    </row>
    <row r="196" spans="1:24" ht="15.75" thickBot="1">
      <c r="A196" s="821" t="s">
        <v>186</v>
      </c>
      <c r="B196" s="822"/>
      <c r="C196" s="831"/>
      <c r="D196" s="832"/>
      <c r="E196" s="831"/>
      <c r="F196" s="833"/>
      <c r="G196" s="821" t="s">
        <v>186</v>
      </c>
      <c r="H196" s="822"/>
      <c r="I196" s="831"/>
      <c r="J196" s="832"/>
      <c r="K196" s="831"/>
      <c r="L196" s="833"/>
      <c r="S196" s="821" t="s">
        <v>186</v>
      </c>
      <c r="T196" s="822"/>
      <c r="U196" s="831"/>
      <c r="V196" s="832"/>
      <c r="W196" s="831"/>
      <c r="X196" s="833"/>
    </row>
    <row r="202" spans="1:24" ht="15.75" thickBot="1"/>
    <row r="203" spans="1:24">
      <c r="A203" s="809" t="s">
        <v>178</v>
      </c>
      <c r="B203" s="810">
        <f>VLOOKUP(F203,'All GAMES'!$A$6:$L$138,11)</f>
        <v>0.375</v>
      </c>
      <c r="C203" s="811" t="s">
        <v>179</v>
      </c>
      <c r="D203" s="812" t="str">
        <f>VLOOKUP(F203,'All GAMES'!$A$6:$L$138,12)</f>
        <v>3A</v>
      </c>
      <c r="E203" s="811" t="s">
        <v>180</v>
      </c>
      <c r="F203" s="813">
        <f>F190+1</f>
        <v>921</v>
      </c>
      <c r="G203" s="809" t="s">
        <v>178</v>
      </c>
      <c r="H203" s="810">
        <f>VLOOKUP(L203,'All GAMES'!$A$6:$L$138,11)</f>
        <v>0.71527777777777768</v>
      </c>
      <c r="I203" s="811" t="s">
        <v>179</v>
      </c>
      <c r="J203" s="812">
        <f>VLOOKUP(L203,'All GAMES'!$A$6:$L$138,12)</f>
        <v>1</v>
      </c>
      <c r="K203" s="811" t="s">
        <v>180</v>
      </c>
      <c r="L203" s="813">
        <f>L190+1</f>
        <v>991</v>
      </c>
      <c r="S203" s="809" t="s">
        <v>178</v>
      </c>
      <c r="T203" s="810">
        <f>VLOOKUP(X203,'All GAMES'!$A$6:$L$138,11)</f>
        <v>0.58333333333333337</v>
      </c>
      <c r="U203" s="811" t="s">
        <v>179</v>
      </c>
      <c r="V203" s="812">
        <f>VLOOKUP(X203,'All GAMES'!$A$6:$L$138,12)</f>
        <v>1</v>
      </c>
      <c r="W203" s="811" t="s">
        <v>180</v>
      </c>
      <c r="X203" s="813">
        <f>X190+1</f>
        <v>1521</v>
      </c>
    </row>
    <row r="204" spans="1:24">
      <c r="A204" s="1604"/>
      <c r="B204" s="1605"/>
      <c r="C204" s="1606" t="s">
        <v>181</v>
      </c>
      <c r="D204" s="1605"/>
      <c r="E204" s="1606" t="s">
        <v>182</v>
      </c>
      <c r="F204" s="1607"/>
      <c r="G204" s="1604"/>
      <c r="H204" s="1605"/>
      <c r="I204" s="1606" t="s">
        <v>181</v>
      </c>
      <c r="J204" s="1605"/>
      <c r="K204" s="1606" t="s">
        <v>182</v>
      </c>
      <c r="L204" s="1607"/>
      <c r="S204" s="1604"/>
      <c r="T204" s="1605"/>
      <c r="U204" s="1606" t="s">
        <v>181</v>
      </c>
      <c r="V204" s="1605"/>
      <c r="W204" s="1606" t="s">
        <v>182</v>
      </c>
      <c r="X204" s="1607"/>
    </row>
    <row r="205" spans="1:24">
      <c r="A205" s="1608" t="s">
        <v>183</v>
      </c>
      <c r="B205" s="1609"/>
      <c r="C205" s="1610" t="str">
        <f>VLOOKUP($F203,'All GAMES'!$A$6:$L$138,3)</f>
        <v>Geulsche Boys E2</v>
      </c>
      <c r="D205" s="1611"/>
      <c r="E205" s="1610" t="str">
        <f>VLOOKUP($F203,'All GAMES'!$A$6:$L$138,7)</f>
        <v>Scharn E7</v>
      </c>
      <c r="F205" s="1612"/>
      <c r="G205" s="1608" t="s">
        <v>183</v>
      </c>
      <c r="H205" s="1609"/>
      <c r="I205" s="1610" t="str">
        <f>VLOOKUP($L203,'All GAMES'!$A$6:$L$138,3)</f>
        <v xml:space="preserve">VV DVO E1 </v>
      </c>
      <c r="J205" s="1611"/>
      <c r="K205" s="1610" t="str">
        <f>VLOOKUP($L203,'All GAMES'!$A$6:$L$138,7)</f>
        <v>MVV E</v>
      </c>
      <c r="L205" s="1612"/>
      <c r="S205" s="1608" t="s">
        <v>183</v>
      </c>
      <c r="T205" s="1609"/>
      <c r="U205" s="1610" t="str">
        <f>VLOOKUP($X203,'All GAMES'!$A$6:$L$138,3)</f>
        <v>City Pirates U15</v>
      </c>
      <c r="V205" s="1611"/>
      <c r="W205" s="1610" t="str">
        <f>VLOOKUP($X203,'All GAMES'!$A$6:$L$138,7)</f>
        <v>BSV Limburgia C2</v>
      </c>
      <c r="X205" s="1612"/>
    </row>
    <row r="206" spans="1:24">
      <c r="A206" s="1608" t="s">
        <v>25</v>
      </c>
      <c r="B206" s="1609"/>
      <c r="C206" s="1613"/>
      <c r="D206" s="1614"/>
      <c r="E206" s="1613"/>
      <c r="F206" s="1615"/>
      <c r="G206" s="1608" t="s">
        <v>25</v>
      </c>
      <c r="H206" s="1609"/>
      <c r="I206" s="1613"/>
      <c r="J206" s="1614"/>
      <c r="K206" s="1613"/>
      <c r="L206" s="1615"/>
      <c r="S206" s="1608" t="s">
        <v>25</v>
      </c>
      <c r="T206" s="1609"/>
      <c r="U206" s="1613"/>
      <c r="V206" s="1614"/>
      <c r="W206" s="1613"/>
      <c r="X206" s="1615"/>
    </row>
    <row r="207" spans="1:24">
      <c r="A207" s="814" t="s">
        <v>184</v>
      </c>
      <c r="B207" s="815"/>
      <c r="C207" s="816"/>
      <c r="D207" s="817"/>
      <c r="E207" s="818"/>
      <c r="F207" s="819"/>
      <c r="G207" s="814" t="s">
        <v>184</v>
      </c>
      <c r="H207" s="815"/>
      <c r="I207" s="816"/>
      <c r="J207" s="817"/>
      <c r="K207" s="818"/>
      <c r="L207" s="819"/>
      <c r="S207" s="814" t="s">
        <v>184</v>
      </c>
      <c r="T207" s="815"/>
      <c r="U207" s="816"/>
      <c r="V207" s="817"/>
      <c r="W207" s="818"/>
      <c r="X207" s="819"/>
    </row>
    <row r="208" spans="1:24">
      <c r="A208" s="814" t="s">
        <v>185</v>
      </c>
      <c r="B208" s="815"/>
      <c r="C208" s="818"/>
      <c r="D208" s="820"/>
      <c r="E208" s="818"/>
      <c r="F208" s="819"/>
      <c r="G208" s="814" t="s">
        <v>185</v>
      </c>
      <c r="H208" s="815"/>
      <c r="I208" s="818"/>
      <c r="J208" s="820"/>
      <c r="K208" s="818"/>
      <c r="L208" s="819"/>
      <c r="S208" s="814" t="s">
        <v>185</v>
      </c>
      <c r="T208" s="815"/>
      <c r="U208" s="818"/>
      <c r="V208" s="820"/>
      <c r="W208" s="818"/>
      <c r="X208" s="819"/>
    </row>
    <row r="209" spans="1:24" ht="15.75" thickBot="1">
      <c r="A209" s="821" t="s">
        <v>186</v>
      </c>
      <c r="B209" s="822"/>
      <c r="C209" s="831"/>
      <c r="D209" s="832"/>
      <c r="E209" s="831"/>
      <c r="F209" s="833"/>
      <c r="G209" s="821" t="s">
        <v>186</v>
      </c>
      <c r="H209" s="822"/>
      <c r="I209" s="831"/>
      <c r="J209" s="832"/>
      <c r="K209" s="831"/>
      <c r="L209" s="833"/>
      <c r="S209" s="821" t="s">
        <v>186</v>
      </c>
      <c r="T209" s="822"/>
      <c r="U209" s="831"/>
      <c r="V209" s="832"/>
      <c r="W209" s="831"/>
      <c r="X209" s="833"/>
    </row>
    <row r="211" spans="1:24" ht="15.75" thickBot="1"/>
    <row r="212" spans="1:24">
      <c r="A212" s="809" t="s">
        <v>178</v>
      </c>
      <c r="B212" s="810">
        <f>VLOOKUP(F212,'All GAMES'!$A$6:$L$138,11)</f>
        <v>0.375</v>
      </c>
      <c r="C212" s="811" t="s">
        <v>179</v>
      </c>
      <c r="D212" s="812" t="str">
        <f>VLOOKUP(F212,'All GAMES'!$A$6:$L$138,12)</f>
        <v>3B</v>
      </c>
      <c r="E212" s="811" t="s">
        <v>180</v>
      </c>
      <c r="F212" s="813">
        <f>F203+1</f>
        <v>922</v>
      </c>
      <c r="G212" s="809" t="s">
        <v>178</v>
      </c>
      <c r="H212" s="810">
        <f>VLOOKUP(L212,'All GAMES'!$A$6:$L$138,11)</f>
        <v>0.71527777777777768</v>
      </c>
      <c r="I212" s="811" t="s">
        <v>179</v>
      </c>
      <c r="J212" s="812">
        <f>VLOOKUP(L212,'All GAMES'!$A$6:$L$138,12)</f>
        <v>1</v>
      </c>
      <c r="K212" s="811" t="s">
        <v>180</v>
      </c>
      <c r="L212" s="813">
        <f>L203+1</f>
        <v>992</v>
      </c>
      <c r="S212" s="809" t="s">
        <v>178</v>
      </c>
      <c r="T212" s="810">
        <f>VLOOKUP(X212,'All GAMES'!$A$6:$L$138,11)</f>
        <v>0.58333333333333337</v>
      </c>
      <c r="U212" s="811" t="s">
        <v>179</v>
      </c>
      <c r="V212" s="812">
        <f>VLOOKUP(X212,'All GAMES'!$A$6:$L$138,12)</f>
        <v>2</v>
      </c>
      <c r="W212" s="811" t="s">
        <v>180</v>
      </c>
      <c r="X212" s="813">
        <f>X203+1</f>
        <v>1522</v>
      </c>
    </row>
    <row r="213" spans="1:24">
      <c r="A213" s="1604"/>
      <c r="B213" s="1605"/>
      <c r="C213" s="1606" t="s">
        <v>181</v>
      </c>
      <c r="D213" s="1605"/>
      <c r="E213" s="1606" t="s">
        <v>182</v>
      </c>
      <c r="F213" s="1607"/>
      <c r="G213" s="1604"/>
      <c r="H213" s="1605"/>
      <c r="I213" s="1606" t="s">
        <v>181</v>
      </c>
      <c r="J213" s="1605"/>
      <c r="K213" s="1606" t="s">
        <v>182</v>
      </c>
      <c r="L213" s="1607"/>
      <c r="S213" s="1604"/>
      <c r="T213" s="1605"/>
      <c r="U213" s="1606" t="s">
        <v>181</v>
      </c>
      <c r="V213" s="1605"/>
      <c r="W213" s="1606" t="s">
        <v>182</v>
      </c>
      <c r="X213" s="1607"/>
    </row>
    <row r="214" spans="1:24">
      <c r="A214" s="1608" t="s">
        <v>183</v>
      </c>
      <c r="B214" s="1609"/>
      <c r="C214" s="1610" t="str">
        <f>VLOOKUP($F212,'All GAMES'!$A$6:$L$138,3)</f>
        <v>RKASV E1</v>
      </c>
      <c r="D214" s="1611"/>
      <c r="E214" s="1610" t="str">
        <f>VLOOKUP($F212,'All GAMES'!$A$6:$L$138,7)</f>
        <v>Sporting Sittard E1</v>
      </c>
      <c r="F214" s="1612"/>
      <c r="G214" s="1608" t="s">
        <v>183</v>
      </c>
      <c r="H214" s="1609"/>
      <c r="I214" s="1610" t="str">
        <f>VLOOKUP($L212,'All GAMES'!$A$6:$L$138,3)</f>
        <v xml:space="preserve">VV DVO E1 </v>
      </c>
      <c r="J214" s="1611"/>
      <c r="K214" s="1610" t="str">
        <f>VLOOKUP($L212,'All GAMES'!$A$6:$L$138,7)</f>
        <v>MVV E</v>
      </c>
      <c r="L214" s="1612"/>
      <c r="S214" s="1608" t="s">
        <v>183</v>
      </c>
      <c r="T214" s="1609"/>
      <c r="U214" s="1610" t="str">
        <f>VLOOKUP($X212,'All GAMES'!$A$6:$L$138,3)</f>
        <v>RKASV C2</v>
      </c>
      <c r="V214" s="1611"/>
      <c r="W214" s="1610" t="str">
        <f>VLOOKUP($X212,'All GAMES'!$A$6:$L$138,7)</f>
        <v>Scharn C1 w.n.s.</v>
      </c>
      <c r="X214" s="1612"/>
    </row>
    <row r="215" spans="1:24">
      <c r="A215" s="1608" t="s">
        <v>25</v>
      </c>
      <c r="B215" s="1609"/>
      <c r="C215" s="1613"/>
      <c r="D215" s="1614"/>
      <c r="E215" s="1613"/>
      <c r="F215" s="1615"/>
      <c r="G215" s="1608" t="s">
        <v>25</v>
      </c>
      <c r="H215" s="1609"/>
      <c r="I215" s="1613"/>
      <c r="J215" s="1614"/>
      <c r="K215" s="1613"/>
      <c r="L215" s="1615"/>
      <c r="S215" s="1608" t="s">
        <v>25</v>
      </c>
      <c r="T215" s="1609"/>
      <c r="U215" s="1613"/>
      <c r="V215" s="1614"/>
      <c r="W215" s="1613"/>
      <c r="X215" s="1615"/>
    </row>
    <row r="216" spans="1:24">
      <c r="A216" s="814" t="s">
        <v>184</v>
      </c>
      <c r="B216" s="815"/>
      <c r="C216" s="816"/>
      <c r="D216" s="817"/>
      <c r="E216" s="818"/>
      <c r="F216" s="819"/>
      <c r="G216" s="814" t="s">
        <v>184</v>
      </c>
      <c r="H216" s="815"/>
      <c r="I216" s="816"/>
      <c r="J216" s="817"/>
      <c r="K216" s="818"/>
      <c r="L216" s="819"/>
      <c r="S216" s="814" t="s">
        <v>184</v>
      </c>
      <c r="T216" s="815"/>
      <c r="U216" s="816"/>
      <c r="V216" s="817"/>
      <c r="W216" s="818"/>
      <c r="X216" s="819"/>
    </row>
    <row r="217" spans="1:24">
      <c r="A217" s="814" t="s">
        <v>185</v>
      </c>
      <c r="B217" s="815"/>
      <c r="C217" s="818"/>
      <c r="D217" s="820"/>
      <c r="E217" s="818"/>
      <c r="F217" s="819"/>
      <c r="G217" s="814" t="s">
        <v>185</v>
      </c>
      <c r="H217" s="815"/>
      <c r="I217" s="818"/>
      <c r="J217" s="820"/>
      <c r="K217" s="818"/>
      <c r="L217" s="819"/>
      <c r="S217" s="814" t="s">
        <v>185</v>
      </c>
      <c r="T217" s="815"/>
      <c r="U217" s="818"/>
      <c r="V217" s="820"/>
      <c r="W217" s="818"/>
      <c r="X217" s="819"/>
    </row>
    <row r="218" spans="1:24" ht="15.75" thickBot="1">
      <c r="A218" s="821" t="s">
        <v>186</v>
      </c>
      <c r="B218" s="822"/>
      <c r="C218" s="831"/>
      <c r="D218" s="832"/>
      <c r="E218" s="831"/>
      <c r="F218" s="833"/>
      <c r="G218" s="821" t="s">
        <v>186</v>
      </c>
      <c r="H218" s="822"/>
      <c r="I218" s="831"/>
      <c r="J218" s="832"/>
      <c r="K218" s="831"/>
      <c r="L218" s="833"/>
      <c r="S218" s="821" t="s">
        <v>186</v>
      </c>
      <c r="T218" s="822"/>
      <c r="U218" s="831"/>
      <c r="V218" s="832"/>
      <c r="W218" s="831"/>
      <c r="X218" s="833"/>
    </row>
    <row r="220" spans="1:24" ht="15.75" thickBot="1"/>
    <row r="221" spans="1:24">
      <c r="A221" s="809" t="s">
        <v>178</v>
      </c>
      <c r="B221" s="810">
        <f>VLOOKUP(F221,'All GAMES'!$A$6:$L$138,11)</f>
        <v>0.3888888888888889</v>
      </c>
      <c r="C221" s="811" t="s">
        <v>179</v>
      </c>
      <c r="D221" s="812" t="str">
        <f>VLOOKUP(F221,'All GAMES'!$A$6:$L$138,12)</f>
        <v>3A</v>
      </c>
      <c r="E221" s="811" t="s">
        <v>180</v>
      </c>
      <c r="F221" s="813">
        <f>F212+1</f>
        <v>923</v>
      </c>
      <c r="G221" s="809" t="s">
        <v>178</v>
      </c>
      <c r="H221" s="810">
        <f>VLOOKUP(L221,'All GAMES'!$A$6:$L$138,11)</f>
        <v>0.71527777777777768</v>
      </c>
      <c r="I221" s="811" t="s">
        <v>179</v>
      </c>
      <c r="J221" s="812">
        <f>VLOOKUP(L221,'All GAMES'!$A$6:$L$138,12)</f>
        <v>1</v>
      </c>
      <c r="K221" s="811" t="s">
        <v>180</v>
      </c>
      <c r="L221" s="813">
        <f>L212+1</f>
        <v>993</v>
      </c>
      <c r="S221" s="809" t="s">
        <v>178</v>
      </c>
      <c r="T221" s="810">
        <f>VLOOKUP(X221,'All GAMES'!$A$6:$L$138,11)</f>
        <v>0.58333333333333337</v>
      </c>
      <c r="U221" s="811" t="s">
        <v>179</v>
      </c>
      <c r="V221" s="812">
        <f>VLOOKUP(X221,'All GAMES'!$A$6:$L$138,12)</f>
        <v>4</v>
      </c>
      <c r="W221" s="811" t="s">
        <v>180</v>
      </c>
      <c r="X221" s="813">
        <f>X212+1</f>
        <v>1523</v>
      </c>
    </row>
    <row r="222" spans="1:24">
      <c r="A222" s="1604"/>
      <c r="B222" s="1605"/>
      <c r="C222" s="1606" t="s">
        <v>181</v>
      </c>
      <c r="D222" s="1605"/>
      <c r="E222" s="1606" t="s">
        <v>182</v>
      </c>
      <c r="F222" s="1607"/>
      <c r="G222" s="1604"/>
      <c r="H222" s="1605"/>
      <c r="I222" s="1606" t="s">
        <v>181</v>
      </c>
      <c r="J222" s="1605"/>
      <c r="K222" s="1606" t="s">
        <v>182</v>
      </c>
      <c r="L222" s="1607"/>
      <c r="S222" s="1604"/>
      <c r="T222" s="1605"/>
      <c r="U222" s="1606" t="s">
        <v>181</v>
      </c>
      <c r="V222" s="1605"/>
      <c r="W222" s="1606" t="s">
        <v>182</v>
      </c>
      <c r="X222" s="1607"/>
    </row>
    <row r="223" spans="1:24">
      <c r="A223" s="1608" t="s">
        <v>183</v>
      </c>
      <c r="B223" s="1609"/>
      <c r="C223" s="1610" t="str">
        <f>VLOOKUP($F221,'All GAMES'!$A$6:$L$138,3)</f>
        <v xml:space="preserve">Scharn F all stars </v>
      </c>
      <c r="D223" s="1611"/>
      <c r="E223" s="1610" t="str">
        <f>VLOOKUP($F221,'All GAMES'!$A$6:$L$138,7)</f>
        <v>Geulsche Boys E2</v>
      </c>
      <c r="F223" s="1612"/>
      <c r="G223" s="1608" t="s">
        <v>183</v>
      </c>
      <c r="H223" s="1609"/>
      <c r="I223" s="1610" t="str">
        <f>VLOOKUP($L221,'All GAMES'!$A$6:$L$138,3)</f>
        <v xml:space="preserve">VV DVO E1 </v>
      </c>
      <c r="J223" s="1611"/>
      <c r="K223" s="1610" t="str">
        <f>VLOOKUP($L221,'All GAMES'!$A$6:$L$138,7)</f>
        <v>MVV E</v>
      </c>
      <c r="L223" s="1612"/>
      <c r="S223" s="1608" t="s">
        <v>183</v>
      </c>
      <c r="T223" s="1609"/>
      <c r="U223" s="1610" t="str">
        <f>VLOOKUP($X221,'All GAMES'!$A$6:$L$138,3)</f>
        <v>Scharn C2 w.n.s.</v>
      </c>
      <c r="V223" s="1611"/>
      <c r="W223" s="1610" t="str">
        <f>VLOOKUP($X221,'All GAMES'!$A$6:$L$138,7)</f>
        <v xml:space="preserve">Scharn C3 </v>
      </c>
      <c r="X223" s="1612"/>
    </row>
    <row r="224" spans="1:24">
      <c r="A224" s="1608" t="s">
        <v>25</v>
      </c>
      <c r="B224" s="1609"/>
      <c r="C224" s="1613"/>
      <c r="D224" s="1614"/>
      <c r="E224" s="1613"/>
      <c r="F224" s="1615"/>
      <c r="G224" s="1608" t="s">
        <v>25</v>
      </c>
      <c r="H224" s="1609"/>
      <c r="I224" s="1613"/>
      <c r="J224" s="1614"/>
      <c r="K224" s="1613"/>
      <c r="L224" s="1615"/>
      <c r="S224" s="1608" t="s">
        <v>25</v>
      </c>
      <c r="T224" s="1609"/>
      <c r="U224" s="1613"/>
      <c r="V224" s="1614"/>
      <c r="W224" s="1613"/>
      <c r="X224" s="1615"/>
    </row>
    <row r="225" spans="1:24">
      <c r="A225" s="814" t="s">
        <v>184</v>
      </c>
      <c r="B225" s="815"/>
      <c r="C225" s="816"/>
      <c r="D225" s="817"/>
      <c r="E225" s="818"/>
      <c r="F225" s="819"/>
      <c r="G225" s="814" t="s">
        <v>184</v>
      </c>
      <c r="H225" s="815"/>
      <c r="I225" s="816"/>
      <c r="J225" s="817"/>
      <c r="K225" s="818"/>
      <c r="L225" s="819"/>
      <c r="S225" s="814" t="s">
        <v>184</v>
      </c>
      <c r="T225" s="815"/>
      <c r="U225" s="816"/>
      <c r="V225" s="817"/>
      <c r="W225" s="818"/>
      <c r="X225" s="819"/>
    </row>
    <row r="226" spans="1:24">
      <c r="A226" s="814" t="s">
        <v>185</v>
      </c>
      <c r="B226" s="815"/>
      <c r="C226" s="818"/>
      <c r="D226" s="820"/>
      <c r="E226" s="818"/>
      <c r="F226" s="819"/>
      <c r="G226" s="814" t="s">
        <v>185</v>
      </c>
      <c r="H226" s="815"/>
      <c r="I226" s="818"/>
      <c r="J226" s="820"/>
      <c r="K226" s="818"/>
      <c r="L226" s="819"/>
      <c r="S226" s="814" t="s">
        <v>185</v>
      </c>
      <c r="T226" s="815"/>
      <c r="U226" s="818"/>
      <c r="V226" s="820"/>
      <c r="W226" s="818"/>
      <c r="X226" s="819"/>
    </row>
    <row r="227" spans="1:24" ht="15.75" thickBot="1">
      <c r="A227" s="821" t="s">
        <v>186</v>
      </c>
      <c r="B227" s="822"/>
      <c r="C227" s="831"/>
      <c r="D227" s="832"/>
      <c r="E227" s="831"/>
      <c r="F227" s="833"/>
      <c r="G227" s="821" t="s">
        <v>186</v>
      </c>
      <c r="H227" s="822"/>
      <c r="I227" s="831"/>
      <c r="J227" s="832"/>
      <c r="K227" s="831"/>
      <c r="L227" s="833"/>
      <c r="S227" s="821" t="s">
        <v>186</v>
      </c>
      <c r="T227" s="822"/>
      <c r="U227" s="831"/>
      <c r="V227" s="832"/>
      <c r="W227" s="831"/>
      <c r="X227" s="833"/>
    </row>
    <row r="229" spans="1:24" ht="15.75" thickBot="1"/>
    <row r="230" spans="1:24">
      <c r="A230" s="809" t="s">
        <v>178</v>
      </c>
      <c r="B230" s="810">
        <f>VLOOKUP(F230,'All GAMES'!$A$6:$L$138,11)</f>
        <v>0.3888888888888889</v>
      </c>
      <c r="C230" s="811" t="s">
        <v>179</v>
      </c>
      <c r="D230" s="812" t="str">
        <f>VLOOKUP(F230,'All GAMES'!$A$6:$L$138,12)</f>
        <v>3B</v>
      </c>
      <c r="E230" s="811" t="s">
        <v>180</v>
      </c>
      <c r="F230" s="813">
        <f>F221+1</f>
        <v>924</v>
      </c>
      <c r="G230" s="809" t="s">
        <v>178</v>
      </c>
      <c r="H230" s="810">
        <f>VLOOKUP(L230,'All GAMES'!$A$6:$L$138,11)</f>
        <v>0.71527777777777768</v>
      </c>
      <c r="I230" s="811" t="s">
        <v>179</v>
      </c>
      <c r="J230" s="812">
        <f>VLOOKUP(L230,'All GAMES'!$A$6:$L$138,12)</f>
        <v>1</v>
      </c>
      <c r="K230" s="811" t="s">
        <v>180</v>
      </c>
      <c r="L230" s="813">
        <f>L221+1</f>
        <v>994</v>
      </c>
      <c r="S230" s="809" t="s">
        <v>178</v>
      </c>
      <c r="T230" s="810">
        <f>VLOOKUP(X230,'All GAMES'!$A$6:$L$138,11)</f>
        <v>0.59722222222222221</v>
      </c>
      <c r="U230" s="811" t="s">
        <v>179</v>
      </c>
      <c r="V230" s="812">
        <f>VLOOKUP(X230,'All GAMES'!$A$6:$L$138,12)</f>
        <v>1</v>
      </c>
      <c r="W230" s="811" t="s">
        <v>180</v>
      </c>
      <c r="X230" s="813">
        <f>X221+1</f>
        <v>1524</v>
      </c>
    </row>
    <row r="231" spans="1:24">
      <c r="A231" s="1604"/>
      <c r="B231" s="1605"/>
      <c r="C231" s="1606" t="s">
        <v>181</v>
      </c>
      <c r="D231" s="1605"/>
      <c r="E231" s="1606" t="s">
        <v>182</v>
      </c>
      <c r="F231" s="1607"/>
      <c r="G231" s="1604"/>
      <c r="H231" s="1605"/>
      <c r="I231" s="1606" t="s">
        <v>181</v>
      </c>
      <c r="J231" s="1605"/>
      <c r="K231" s="1606" t="s">
        <v>182</v>
      </c>
      <c r="L231" s="1607"/>
      <c r="S231" s="1604"/>
      <c r="T231" s="1605"/>
      <c r="U231" s="1606" t="s">
        <v>181</v>
      </c>
      <c r="V231" s="1605"/>
      <c r="W231" s="1606" t="s">
        <v>182</v>
      </c>
      <c r="X231" s="1607"/>
    </row>
    <row r="232" spans="1:24">
      <c r="A232" s="1608" t="s">
        <v>183</v>
      </c>
      <c r="B232" s="1609"/>
      <c r="C232" s="1610" t="str">
        <f>VLOOKUP($F230,'All GAMES'!$A$6:$L$138,3)</f>
        <v>Scharn E7</v>
      </c>
      <c r="D232" s="1611"/>
      <c r="E232" s="1610" t="str">
        <f>VLOOKUP($F230,'All GAMES'!$A$6:$L$138,7)</f>
        <v>RKASV E1</v>
      </c>
      <c r="F232" s="1612"/>
      <c r="G232" s="1608" t="s">
        <v>183</v>
      </c>
      <c r="H232" s="1609"/>
      <c r="I232" s="1610" t="str">
        <f>VLOOKUP($L230,'All GAMES'!$A$6:$L$138,3)</f>
        <v xml:space="preserve">VV DVO E1 </v>
      </c>
      <c r="J232" s="1611"/>
      <c r="K232" s="1610" t="str">
        <f>VLOOKUP($L230,'All GAMES'!$A$6:$L$138,7)</f>
        <v>MVV E</v>
      </c>
      <c r="L232" s="1612"/>
      <c r="S232" s="1608" t="s">
        <v>183</v>
      </c>
      <c r="T232" s="1609"/>
      <c r="U232" s="1610" t="str">
        <f>VLOOKUP($X230,'All GAMES'!$A$6:$L$138,3)</f>
        <v xml:space="preserve">Scharn C4 </v>
      </c>
      <c r="V232" s="1611"/>
      <c r="W232" s="1610" t="str">
        <f>VLOOKUP($X230,'All GAMES'!$A$6:$L$138,7)</f>
        <v>Spcl. Jekerdal C4 w.n.s.</v>
      </c>
      <c r="X232" s="1612"/>
    </row>
    <row r="233" spans="1:24">
      <c r="A233" s="1608" t="s">
        <v>25</v>
      </c>
      <c r="B233" s="1609"/>
      <c r="C233" s="1613"/>
      <c r="D233" s="1614"/>
      <c r="E233" s="1613"/>
      <c r="F233" s="1615"/>
      <c r="G233" s="1608" t="s">
        <v>25</v>
      </c>
      <c r="H233" s="1609"/>
      <c r="I233" s="1613"/>
      <c r="J233" s="1614"/>
      <c r="K233" s="1613"/>
      <c r="L233" s="1615"/>
      <c r="S233" s="1608" t="s">
        <v>25</v>
      </c>
      <c r="T233" s="1609"/>
      <c r="U233" s="1613"/>
      <c r="V233" s="1614"/>
      <c r="W233" s="1613"/>
      <c r="X233" s="1615"/>
    </row>
    <row r="234" spans="1:24">
      <c r="A234" s="814" t="s">
        <v>184</v>
      </c>
      <c r="B234" s="815"/>
      <c r="C234" s="816"/>
      <c r="D234" s="817"/>
      <c r="E234" s="818"/>
      <c r="F234" s="819"/>
      <c r="G234" s="814" t="s">
        <v>184</v>
      </c>
      <c r="H234" s="815"/>
      <c r="I234" s="816"/>
      <c r="J234" s="817"/>
      <c r="K234" s="818"/>
      <c r="L234" s="819"/>
      <c r="S234" s="814" t="s">
        <v>184</v>
      </c>
      <c r="T234" s="815"/>
      <c r="U234" s="816"/>
      <c r="V234" s="817"/>
      <c r="W234" s="818"/>
      <c r="X234" s="819"/>
    </row>
    <row r="235" spans="1:24">
      <c r="A235" s="814" t="s">
        <v>185</v>
      </c>
      <c r="B235" s="815"/>
      <c r="C235" s="818"/>
      <c r="D235" s="820"/>
      <c r="E235" s="818"/>
      <c r="F235" s="819"/>
      <c r="G235" s="814" t="s">
        <v>185</v>
      </c>
      <c r="H235" s="815"/>
      <c r="I235" s="818"/>
      <c r="J235" s="820"/>
      <c r="K235" s="818"/>
      <c r="L235" s="819"/>
      <c r="S235" s="814" t="s">
        <v>185</v>
      </c>
      <c r="T235" s="815"/>
      <c r="U235" s="818"/>
      <c r="V235" s="820"/>
      <c r="W235" s="818"/>
      <c r="X235" s="819"/>
    </row>
    <row r="236" spans="1:24" ht="15.75" thickBot="1">
      <c r="A236" s="821" t="s">
        <v>186</v>
      </c>
      <c r="B236" s="822"/>
      <c r="C236" s="831"/>
      <c r="D236" s="832"/>
      <c r="E236" s="831"/>
      <c r="F236" s="833"/>
      <c r="G236" s="821" t="s">
        <v>186</v>
      </c>
      <c r="H236" s="822"/>
      <c r="I236" s="831"/>
      <c r="J236" s="832"/>
      <c r="K236" s="831"/>
      <c r="L236" s="833"/>
      <c r="S236" s="821" t="s">
        <v>186</v>
      </c>
      <c r="T236" s="822"/>
      <c r="U236" s="831"/>
      <c r="V236" s="832"/>
      <c r="W236" s="831"/>
      <c r="X236" s="833"/>
    </row>
    <row r="242" spans="1:24" ht="15.75" thickBot="1"/>
    <row r="243" spans="1:24">
      <c r="A243" s="809" t="s">
        <v>178</v>
      </c>
      <c r="B243" s="810">
        <f>VLOOKUP(F243,'All GAMES'!$A$6:$L$138,11)</f>
        <v>0.40277777777777779</v>
      </c>
      <c r="C243" s="811" t="s">
        <v>179</v>
      </c>
      <c r="D243" s="812" t="str">
        <f>VLOOKUP(F243,'All GAMES'!$A$6:$L$138,12)</f>
        <v>3A</v>
      </c>
      <c r="E243" s="811" t="s">
        <v>180</v>
      </c>
      <c r="F243" s="813">
        <f>F230+1</f>
        <v>925</v>
      </c>
      <c r="G243" s="809" t="s">
        <v>178</v>
      </c>
      <c r="H243" s="810">
        <f>VLOOKUP(L243,'All GAMES'!$A$6:$L$138,11)</f>
        <v>0.71527777777777768</v>
      </c>
      <c r="I243" s="811" t="s">
        <v>179</v>
      </c>
      <c r="J243" s="812">
        <f>VLOOKUP(L243,'All GAMES'!$A$6:$L$138,12)</f>
        <v>1</v>
      </c>
      <c r="K243" s="811" t="s">
        <v>180</v>
      </c>
      <c r="L243" s="813">
        <f>L230+1</f>
        <v>995</v>
      </c>
      <c r="S243" s="809" t="s">
        <v>178</v>
      </c>
      <c r="T243" s="810">
        <f>VLOOKUP(X243,'All GAMES'!$A$6:$L$138,11)</f>
        <v>0.59722222222222221</v>
      </c>
      <c r="U243" s="811" t="s">
        <v>179</v>
      </c>
      <c r="V243" s="812">
        <f>VLOOKUP(X243,'All GAMES'!$A$6:$L$138,12)</f>
        <v>2</v>
      </c>
      <c r="W243" s="811" t="s">
        <v>180</v>
      </c>
      <c r="X243" s="813">
        <f>X230+1</f>
        <v>1525</v>
      </c>
    </row>
    <row r="244" spans="1:24">
      <c r="A244" s="1604"/>
      <c r="B244" s="1605"/>
      <c r="C244" s="1606" t="s">
        <v>181</v>
      </c>
      <c r="D244" s="1605"/>
      <c r="E244" s="1606" t="s">
        <v>182</v>
      </c>
      <c r="F244" s="1607"/>
      <c r="G244" s="1604"/>
      <c r="H244" s="1605"/>
      <c r="I244" s="1606" t="s">
        <v>181</v>
      </c>
      <c r="J244" s="1605"/>
      <c r="K244" s="1606" t="s">
        <v>182</v>
      </c>
      <c r="L244" s="1607"/>
      <c r="S244" s="1604"/>
      <c r="T244" s="1605"/>
      <c r="U244" s="1606" t="s">
        <v>181</v>
      </c>
      <c r="V244" s="1605"/>
      <c r="W244" s="1606" t="s">
        <v>182</v>
      </c>
      <c r="X244" s="1607"/>
    </row>
    <row r="245" spans="1:24">
      <c r="A245" s="1608" t="s">
        <v>183</v>
      </c>
      <c r="B245" s="1609"/>
      <c r="C245" s="1610" t="str">
        <f>VLOOKUP($F243,'All GAMES'!$A$6:$L$138,3)</f>
        <v>Sporting Sittard E1</v>
      </c>
      <c r="D245" s="1611"/>
      <c r="E245" s="1610" t="str">
        <f>VLOOKUP($F243,'All GAMES'!$A$6:$L$138,7)</f>
        <v xml:space="preserve">Scharn F all stars </v>
      </c>
      <c r="F245" s="1612"/>
      <c r="G245" s="1608" t="s">
        <v>183</v>
      </c>
      <c r="H245" s="1609"/>
      <c r="I245" s="1610" t="str">
        <f>VLOOKUP($L243,'All GAMES'!$A$6:$L$138,3)</f>
        <v xml:space="preserve">VV DVO E1 </v>
      </c>
      <c r="J245" s="1611"/>
      <c r="K245" s="1610" t="str">
        <f>VLOOKUP($L243,'All GAMES'!$A$6:$L$138,7)</f>
        <v>MVV E</v>
      </c>
      <c r="L245" s="1612"/>
      <c r="S245" s="1608" t="s">
        <v>183</v>
      </c>
      <c r="T245" s="1609"/>
      <c r="U245" s="1610" t="str">
        <f>VLOOKUP($X243,'All GAMES'!$A$6:$L$138,3)</f>
        <v xml:space="preserve">Scharn C6 </v>
      </c>
      <c r="V245" s="1611"/>
      <c r="W245" s="1610" t="str">
        <f>VLOOKUP($X243,'All GAMES'!$A$6:$L$138,7)</f>
        <v>Scharn C5</v>
      </c>
      <c r="X245" s="1612"/>
    </row>
    <row r="246" spans="1:24">
      <c r="A246" s="1608" t="s">
        <v>25</v>
      </c>
      <c r="B246" s="1609"/>
      <c r="C246" s="1613"/>
      <c r="D246" s="1614"/>
      <c r="E246" s="1613"/>
      <c r="F246" s="1615"/>
      <c r="G246" s="1608" t="s">
        <v>25</v>
      </c>
      <c r="H246" s="1609"/>
      <c r="I246" s="1613"/>
      <c r="J246" s="1614"/>
      <c r="K246" s="1613"/>
      <c r="L246" s="1615"/>
      <c r="S246" s="1608" t="s">
        <v>25</v>
      </c>
      <c r="T246" s="1609"/>
      <c r="U246" s="1613"/>
      <c r="V246" s="1614"/>
      <c r="W246" s="1613"/>
      <c r="X246" s="1615"/>
    </row>
    <row r="247" spans="1:24">
      <c r="A247" s="814" t="s">
        <v>184</v>
      </c>
      <c r="B247" s="815"/>
      <c r="C247" s="816"/>
      <c r="D247" s="817"/>
      <c r="E247" s="818"/>
      <c r="F247" s="819"/>
      <c r="G247" s="814" t="s">
        <v>184</v>
      </c>
      <c r="H247" s="815"/>
      <c r="I247" s="816"/>
      <c r="J247" s="817"/>
      <c r="K247" s="818"/>
      <c r="L247" s="819"/>
      <c r="S247" s="814" t="s">
        <v>184</v>
      </c>
      <c r="T247" s="815"/>
      <c r="U247" s="816"/>
      <c r="V247" s="817"/>
      <c r="W247" s="818"/>
      <c r="X247" s="819"/>
    </row>
    <row r="248" spans="1:24">
      <c r="A248" s="814" t="s">
        <v>185</v>
      </c>
      <c r="B248" s="815"/>
      <c r="C248" s="818"/>
      <c r="D248" s="820"/>
      <c r="E248" s="818"/>
      <c r="F248" s="819"/>
      <c r="G248" s="814" t="s">
        <v>185</v>
      </c>
      <c r="H248" s="815"/>
      <c r="I248" s="818"/>
      <c r="J248" s="820"/>
      <c r="K248" s="818"/>
      <c r="L248" s="819"/>
      <c r="S248" s="814" t="s">
        <v>185</v>
      </c>
      <c r="T248" s="815"/>
      <c r="U248" s="818"/>
      <c r="V248" s="820"/>
      <c r="W248" s="818"/>
      <c r="X248" s="819"/>
    </row>
    <row r="249" spans="1:24" ht="15.75" thickBot="1">
      <c r="A249" s="821" t="s">
        <v>186</v>
      </c>
      <c r="B249" s="822"/>
      <c r="C249" s="831"/>
      <c r="D249" s="832"/>
      <c r="E249" s="831"/>
      <c r="F249" s="833"/>
      <c r="G249" s="821" t="s">
        <v>186</v>
      </c>
      <c r="H249" s="822"/>
      <c r="I249" s="831"/>
      <c r="J249" s="832"/>
      <c r="K249" s="831"/>
      <c r="L249" s="833"/>
      <c r="S249" s="821" t="s">
        <v>186</v>
      </c>
      <c r="T249" s="822"/>
      <c r="U249" s="831"/>
      <c r="V249" s="832"/>
      <c r="W249" s="831"/>
      <c r="X249" s="833"/>
    </row>
    <row r="251" spans="1:24" ht="15.75" thickBot="1"/>
    <row r="252" spans="1:24">
      <c r="A252" s="809" t="s">
        <v>178</v>
      </c>
      <c r="B252" s="810">
        <f>VLOOKUP(F252,'All GAMES'!$A$6:$L$138,11)</f>
        <v>0.40277777777777779</v>
      </c>
      <c r="C252" s="811" t="s">
        <v>179</v>
      </c>
      <c r="D252" s="812" t="str">
        <f>VLOOKUP(F252,'All GAMES'!$A$6:$L$138,12)</f>
        <v>3B</v>
      </c>
      <c r="E252" s="811" t="s">
        <v>180</v>
      </c>
      <c r="F252" s="813">
        <f>F243+1</f>
        <v>926</v>
      </c>
      <c r="G252" s="809" t="s">
        <v>178</v>
      </c>
      <c r="H252" s="810">
        <f>VLOOKUP(L252,'All GAMES'!$A$6:$L$138,11)</f>
        <v>0.71527777777777768</v>
      </c>
      <c r="I252" s="811" t="s">
        <v>179</v>
      </c>
      <c r="J252" s="812">
        <f>VLOOKUP(L252,'All GAMES'!$A$6:$L$138,12)</f>
        <v>1</v>
      </c>
      <c r="K252" s="811" t="s">
        <v>180</v>
      </c>
      <c r="L252" s="813">
        <f>L243+1</f>
        <v>996</v>
      </c>
      <c r="S252" s="809" t="s">
        <v>178</v>
      </c>
      <c r="T252" s="810">
        <f>VLOOKUP(X252,'All GAMES'!$A$6:$L$138,11)</f>
        <v>0.61111111111111105</v>
      </c>
      <c r="U252" s="811" t="s">
        <v>179</v>
      </c>
      <c r="V252" s="812">
        <f>VLOOKUP(X252,'All GAMES'!$A$6:$L$138,12)</f>
        <v>2</v>
      </c>
      <c r="W252" s="811" t="s">
        <v>180</v>
      </c>
      <c r="X252" s="813">
        <f>X243+1</f>
        <v>1526</v>
      </c>
    </row>
    <row r="253" spans="1:24">
      <c r="A253" s="1604"/>
      <c r="B253" s="1605"/>
      <c r="C253" s="1606" t="s">
        <v>181</v>
      </c>
      <c r="D253" s="1605"/>
      <c r="E253" s="1606" t="s">
        <v>182</v>
      </c>
      <c r="F253" s="1607"/>
      <c r="G253" s="1604"/>
      <c r="H253" s="1605"/>
      <c r="I253" s="1606" t="s">
        <v>181</v>
      </c>
      <c r="J253" s="1605"/>
      <c r="K253" s="1606" t="s">
        <v>182</v>
      </c>
      <c r="L253" s="1607"/>
      <c r="S253" s="1604"/>
      <c r="T253" s="1605"/>
      <c r="U253" s="1606" t="s">
        <v>181</v>
      </c>
      <c r="V253" s="1605"/>
      <c r="W253" s="1606" t="s">
        <v>182</v>
      </c>
      <c r="X253" s="1607"/>
    </row>
    <row r="254" spans="1:24">
      <c r="A254" s="1608" t="s">
        <v>183</v>
      </c>
      <c r="B254" s="1609"/>
      <c r="C254" s="1610" t="str">
        <f>VLOOKUP($F252,'All GAMES'!$A$6:$L$138,3)</f>
        <v>Geulsche Boys E2</v>
      </c>
      <c r="D254" s="1611"/>
      <c r="E254" s="1610" t="str">
        <f>VLOOKUP($F252,'All GAMES'!$A$6:$L$138,7)</f>
        <v>RKASV E1</v>
      </c>
      <c r="F254" s="1612"/>
      <c r="G254" s="1608" t="s">
        <v>183</v>
      </c>
      <c r="H254" s="1609"/>
      <c r="I254" s="1610" t="str">
        <f>VLOOKUP($L252,'All GAMES'!$A$6:$L$138,3)</f>
        <v xml:space="preserve">VV DVO E1 </v>
      </c>
      <c r="J254" s="1611"/>
      <c r="K254" s="1610" t="str">
        <f>VLOOKUP($L252,'All GAMES'!$A$6:$L$138,7)</f>
        <v>MVV E</v>
      </c>
      <c r="L254" s="1612"/>
      <c r="S254" s="1608" t="s">
        <v>183</v>
      </c>
      <c r="T254" s="1609"/>
      <c r="U254" s="1610" t="str">
        <f>VLOOKUP($X252,'All GAMES'!$A$6:$L$138,3)</f>
        <v>BSV Limburgia C2</v>
      </c>
      <c r="V254" s="1611"/>
      <c r="W254" s="1610" t="str">
        <f>VLOOKUP($X252,'All GAMES'!$A$6:$L$138,7)</f>
        <v>RKASV C2</v>
      </c>
      <c r="X254" s="1612"/>
    </row>
    <row r="255" spans="1:24">
      <c r="A255" s="1608" t="s">
        <v>25</v>
      </c>
      <c r="B255" s="1609"/>
      <c r="C255" s="1613"/>
      <c r="D255" s="1614"/>
      <c r="E255" s="1613"/>
      <c r="F255" s="1615"/>
      <c r="G255" s="1608" t="s">
        <v>25</v>
      </c>
      <c r="H255" s="1609"/>
      <c r="I255" s="1613"/>
      <c r="J255" s="1614"/>
      <c r="K255" s="1613"/>
      <c r="L255" s="1615"/>
      <c r="S255" s="1608" t="s">
        <v>25</v>
      </c>
      <c r="T255" s="1609"/>
      <c r="U255" s="1613"/>
      <c r="V255" s="1614"/>
      <c r="W255" s="1613"/>
      <c r="X255" s="1615"/>
    </row>
    <row r="256" spans="1:24">
      <c r="A256" s="814" t="s">
        <v>184</v>
      </c>
      <c r="B256" s="815"/>
      <c r="C256" s="816"/>
      <c r="D256" s="817"/>
      <c r="E256" s="818"/>
      <c r="F256" s="819"/>
      <c r="G256" s="814" t="s">
        <v>184</v>
      </c>
      <c r="H256" s="815"/>
      <c r="I256" s="816"/>
      <c r="J256" s="817"/>
      <c r="K256" s="818"/>
      <c r="L256" s="819"/>
      <c r="S256" s="814" t="s">
        <v>184</v>
      </c>
      <c r="T256" s="815"/>
      <c r="U256" s="816"/>
      <c r="V256" s="817"/>
      <c r="W256" s="818"/>
      <c r="X256" s="819"/>
    </row>
    <row r="257" spans="1:24">
      <c r="A257" s="814" t="s">
        <v>185</v>
      </c>
      <c r="B257" s="815"/>
      <c r="C257" s="818"/>
      <c r="D257" s="820"/>
      <c r="E257" s="818"/>
      <c r="F257" s="819"/>
      <c r="G257" s="814" t="s">
        <v>185</v>
      </c>
      <c r="H257" s="815"/>
      <c r="I257" s="818"/>
      <c r="J257" s="820"/>
      <c r="K257" s="818"/>
      <c r="L257" s="819"/>
      <c r="S257" s="814" t="s">
        <v>185</v>
      </c>
      <c r="T257" s="815"/>
      <c r="U257" s="818"/>
      <c r="V257" s="820"/>
      <c r="W257" s="818"/>
      <c r="X257" s="819"/>
    </row>
    <row r="258" spans="1:24" ht="15.75" thickBot="1">
      <c r="A258" s="821" t="s">
        <v>186</v>
      </c>
      <c r="B258" s="822"/>
      <c r="C258" s="831"/>
      <c r="D258" s="832"/>
      <c r="E258" s="831"/>
      <c r="F258" s="833"/>
      <c r="G258" s="821" t="s">
        <v>186</v>
      </c>
      <c r="H258" s="822"/>
      <c r="I258" s="831"/>
      <c r="J258" s="832"/>
      <c r="K258" s="831"/>
      <c r="L258" s="833"/>
      <c r="S258" s="821" t="s">
        <v>186</v>
      </c>
      <c r="T258" s="822"/>
      <c r="U258" s="831"/>
      <c r="V258" s="832"/>
      <c r="W258" s="831"/>
      <c r="X258" s="833"/>
    </row>
    <row r="259" spans="1:24">
      <c r="A259" s="823"/>
      <c r="B259" s="824"/>
      <c r="C259" s="1147"/>
      <c r="D259" s="1147"/>
      <c r="E259" s="1147"/>
      <c r="F259" s="1147"/>
      <c r="G259" s="823"/>
      <c r="H259" s="824"/>
      <c r="I259" s="1147"/>
      <c r="J259" s="1147"/>
      <c r="K259" s="1147"/>
      <c r="L259" s="1147"/>
      <c r="S259" s="823"/>
      <c r="T259" s="824"/>
      <c r="U259" s="1147"/>
      <c r="V259" s="1147"/>
      <c r="W259" s="1147"/>
      <c r="X259" s="1147"/>
    </row>
    <row r="260" spans="1:24" ht="15.75" thickBot="1"/>
    <row r="261" spans="1:24">
      <c r="A261" s="809" t="s">
        <v>178</v>
      </c>
      <c r="B261" s="810">
        <f>VLOOKUP(F261,'All GAMES'!$A$6:$L$138,11)</f>
        <v>0.41666666666666669</v>
      </c>
      <c r="C261" s="811" t="s">
        <v>179</v>
      </c>
      <c r="D261" s="812" t="str">
        <f>VLOOKUP(F261,'All GAMES'!$A$6:$L$138,12)</f>
        <v>3A</v>
      </c>
      <c r="E261" s="811" t="s">
        <v>180</v>
      </c>
      <c r="F261" s="813">
        <f>F252+1</f>
        <v>927</v>
      </c>
      <c r="G261" s="809" t="s">
        <v>178</v>
      </c>
      <c r="H261" s="810">
        <f>VLOOKUP(L261,'All GAMES'!$A$6:$L$138,11)</f>
        <v>0.71527777777777768</v>
      </c>
      <c r="I261" s="811" t="s">
        <v>179</v>
      </c>
      <c r="J261" s="812">
        <f>VLOOKUP(L261,'All GAMES'!$A$6:$L$138,12)</f>
        <v>1</v>
      </c>
      <c r="K261" s="811" t="s">
        <v>180</v>
      </c>
      <c r="L261" s="813">
        <f>L252+1</f>
        <v>997</v>
      </c>
      <c r="S261" s="809" t="s">
        <v>178</v>
      </c>
      <c r="T261" s="810">
        <f>VLOOKUP(X261,'All GAMES'!$A$6:$L$138,11)</f>
        <v>0.61111111111111105</v>
      </c>
      <c r="U261" s="811" t="s">
        <v>179</v>
      </c>
      <c r="V261" s="812">
        <f>VLOOKUP(X261,'All GAMES'!$A$6:$L$138,12)</f>
        <v>1</v>
      </c>
      <c r="W261" s="811" t="s">
        <v>180</v>
      </c>
      <c r="X261" s="813">
        <f>X252+1</f>
        <v>1527</v>
      </c>
    </row>
    <row r="262" spans="1:24">
      <c r="A262" s="1604"/>
      <c r="B262" s="1605"/>
      <c r="C262" s="1606" t="s">
        <v>181</v>
      </c>
      <c r="D262" s="1605"/>
      <c r="E262" s="1606" t="s">
        <v>182</v>
      </c>
      <c r="F262" s="1607"/>
      <c r="G262" s="1604"/>
      <c r="H262" s="1605"/>
      <c r="I262" s="1606" t="s">
        <v>181</v>
      </c>
      <c r="J262" s="1605"/>
      <c r="K262" s="1606" t="s">
        <v>182</v>
      </c>
      <c r="L262" s="1607"/>
      <c r="S262" s="1066"/>
      <c r="T262" s="1067"/>
      <c r="U262" s="1068" t="s">
        <v>181</v>
      </c>
      <c r="V262" s="1067"/>
      <c r="W262" s="1068" t="s">
        <v>182</v>
      </c>
      <c r="X262" s="1069"/>
    </row>
    <row r="263" spans="1:24">
      <c r="A263" s="1608" t="s">
        <v>183</v>
      </c>
      <c r="B263" s="1609"/>
      <c r="C263" s="1610" t="str">
        <f>VLOOKUP($F261,'All GAMES'!$A$6:$L$138,3)</f>
        <v>Scharn E7</v>
      </c>
      <c r="D263" s="1611"/>
      <c r="E263" s="1610" t="str">
        <f>VLOOKUP($F261,'All GAMES'!$A$6:$L$138,7)</f>
        <v>Sporting Sittard E1</v>
      </c>
      <c r="F263" s="1612"/>
      <c r="G263" s="1608" t="s">
        <v>183</v>
      </c>
      <c r="H263" s="1609"/>
      <c r="I263" s="1610" t="str">
        <f>VLOOKUP($L261,'All GAMES'!$A$6:$L$138,3)</f>
        <v xml:space="preserve">VV DVO E1 </v>
      </c>
      <c r="J263" s="1611"/>
      <c r="K263" s="1610" t="str">
        <f>VLOOKUP($L261,'All GAMES'!$A$6:$L$138,7)</f>
        <v>MVV E</v>
      </c>
      <c r="L263" s="1612"/>
      <c r="S263" s="1058" t="s">
        <v>183</v>
      </c>
      <c r="T263" s="1059"/>
      <c r="U263" s="1060" t="str">
        <f>VLOOKUP($X261,'All GAMES'!$A$6:$L$138,3)</f>
        <v>City Pirates U15</v>
      </c>
      <c r="V263" s="1061"/>
      <c r="W263" s="1060" t="str">
        <f>VLOOKUP($X261,'All GAMES'!$A$6:$L$138,7)</f>
        <v>Scharn C1 w.n.s.</v>
      </c>
      <c r="X263" s="1062"/>
    </row>
    <row r="264" spans="1:24">
      <c r="A264" s="1608" t="s">
        <v>25</v>
      </c>
      <c r="B264" s="1609"/>
      <c r="C264" s="1613"/>
      <c r="D264" s="1614"/>
      <c r="E264" s="1613"/>
      <c r="F264" s="1615"/>
      <c r="G264" s="1608" t="s">
        <v>25</v>
      </c>
      <c r="H264" s="1609"/>
      <c r="I264" s="1613"/>
      <c r="J264" s="1614"/>
      <c r="K264" s="1613"/>
      <c r="L264" s="1615"/>
      <c r="S264" s="1058" t="s">
        <v>25</v>
      </c>
      <c r="T264" s="1059"/>
      <c r="U264" s="1063"/>
      <c r="V264" s="1064"/>
      <c r="W264" s="1063"/>
      <c r="X264" s="1065"/>
    </row>
    <row r="265" spans="1:24">
      <c r="A265" s="814" t="s">
        <v>184</v>
      </c>
      <c r="B265" s="815"/>
      <c r="C265" s="816"/>
      <c r="D265" s="817"/>
      <c r="E265" s="818"/>
      <c r="F265" s="819"/>
      <c r="G265" s="814" t="s">
        <v>184</v>
      </c>
      <c r="H265" s="815"/>
      <c r="I265" s="816"/>
      <c r="J265" s="817"/>
      <c r="K265" s="818"/>
      <c r="L265" s="819"/>
      <c r="S265" s="814" t="s">
        <v>184</v>
      </c>
      <c r="T265" s="815"/>
      <c r="U265" s="816"/>
      <c r="V265" s="817"/>
      <c r="W265" s="818"/>
      <c r="X265" s="819"/>
    </row>
    <row r="266" spans="1:24">
      <c r="A266" s="814" t="s">
        <v>185</v>
      </c>
      <c r="B266" s="815"/>
      <c r="C266" s="818"/>
      <c r="D266" s="820"/>
      <c r="E266" s="818"/>
      <c r="F266" s="819"/>
      <c r="G266" s="814" t="s">
        <v>185</v>
      </c>
      <c r="H266" s="815"/>
      <c r="I266" s="818"/>
      <c r="J266" s="820"/>
      <c r="K266" s="818"/>
      <c r="L266" s="819"/>
      <c r="S266" s="814" t="s">
        <v>185</v>
      </c>
      <c r="T266" s="815"/>
      <c r="U266" s="818"/>
      <c r="V266" s="820"/>
      <c r="W266" s="818"/>
      <c r="X266" s="819"/>
    </row>
    <row r="267" spans="1:24" ht="15.75" thickBot="1">
      <c r="A267" s="821" t="s">
        <v>186</v>
      </c>
      <c r="B267" s="822"/>
      <c r="C267" s="831"/>
      <c r="D267" s="832"/>
      <c r="E267" s="831"/>
      <c r="F267" s="833"/>
      <c r="G267" s="821" t="s">
        <v>186</v>
      </c>
      <c r="H267" s="822"/>
      <c r="I267" s="831"/>
      <c r="J267" s="832"/>
      <c r="K267" s="831"/>
      <c r="L267" s="833"/>
      <c r="S267" s="821" t="s">
        <v>186</v>
      </c>
      <c r="T267" s="822"/>
      <c r="U267" s="831"/>
      <c r="V267" s="832"/>
      <c r="W267" s="831"/>
      <c r="X267" s="833"/>
    </row>
    <row r="268" spans="1:24" ht="15.75" thickBot="1"/>
    <row r="269" spans="1:24">
      <c r="A269" s="809" t="s">
        <v>178</v>
      </c>
      <c r="B269" s="810">
        <f>VLOOKUP(F269,'All GAMES'!$A$6:$L$138,11)</f>
        <v>0.41666666666666669</v>
      </c>
      <c r="C269" s="811" t="s">
        <v>179</v>
      </c>
      <c r="D269" s="812" t="str">
        <f>VLOOKUP(F269,'All GAMES'!$A$6:$L$138,12)</f>
        <v>3B</v>
      </c>
      <c r="E269" s="811" t="s">
        <v>180</v>
      </c>
      <c r="F269" s="813">
        <f>F261+1</f>
        <v>928</v>
      </c>
    </row>
    <row r="270" spans="1:24">
      <c r="A270" s="1604"/>
      <c r="B270" s="1605"/>
      <c r="C270" s="1606" t="s">
        <v>181</v>
      </c>
      <c r="D270" s="1605"/>
      <c r="E270" s="1606" t="s">
        <v>182</v>
      </c>
      <c r="F270" s="1607"/>
      <c r="S270" s="823"/>
      <c r="T270" s="827"/>
      <c r="U270" s="823"/>
      <c r="V270" s="1228"/>
      <c r="W270" s="823"/>
      <c r="X270" s="1227"/>
    </row>
    <row r="271" spans="1:24">
      <c r="A271" s="1608" t="s">
        <v>183</v>
      </c>
      <c r="B271" s="1609"/>
      <c r="C271" s="1610" t="str">
        <f>VLOOKUP($F269,'All GAMES'!$A$6:$L$138,3)</f>
        <v>RKASV E1</v>
      </c>
      <c r="D271" s="1611"/>
      <c r="E271" s="1610" t="str">
        <f>VLOOKUP($F269,'All GAMES'!$A$6:$L$138,7)</f>
        <v xml:space="preserve">Scharn F all stars </v>
      </c>
      <c r="F271" s="1612"/>
      <c r="S271" s="1228"/>
      <c r="T271" s="1228"/>
      <c r="U271" s="1228"/>
      <c r="V271" s="1228"/>
      <c r="W271" s="1228"/>
      <c r="X271" s="1228"/>
    </row>
    <row r="272" spans="1:24">
      <c r="A272" s="1608" t="s">
        <v>25</v>
      </c>
      <c r="B272" s="1609"/>
      <c r="C272" s="1613"/>
      <c r="D272" s="1614"/>
      <c r="E272" s="1613"/>
      <c r="F272" s="1615"/>
      <c r="S272" s="1226"/>
      <c r="T272" s="1226"/>
      <c r="U272" s="1229"/>
      <c r="V272" s="1229"/>
      <c r="W272" s="1229"/>
      <c r="X272" s="1229"/>
    </row>
    <row r="273" spans="1:24">
      <c r="A273" s="814" t="s">
        <v>184</v>
      </c>
      <c r="B273" s="815"/>
      <c r="C273" s="816"/>
      <c r="D273" s="817"/>
      <c r="E273" s="818"/>
      <c r="F273" s="819"/>
      <c r="S273" s="1226"/>
      <c r="T273" s="1226"/>
      <c r="U273" s="1227"/>
      <c r="V273" s="1227"/>
      <c r="W273" s="1227"/>
      <c r="X273" s="1227"/>
    </row>
    <row r="274" spans="1:24">
      <c r="A274" s="814" t="s">
        <v>185</v>
      </c>
      <c r="B274" s="815"/>
      <c r="C274" s="818"/>
      <c r="D274" s="820"/>
      <c r="E274" s="818"/>
      <c r="F274" s="819"/>
      <c r="S274" s="823"/>
      <c r="T274" s="824"/>
      <c r="U274" s="830"/>
      <c r="V274" s="830"/>
      <c r="W274" s="825"/>
      <c r="X274" s="825"/>
    </row>
    <row r="275" spans="1:24" ht="15.75" thickBot="1">
      <c r="A275" s="821" t="s">
        <v>186</v>
      </c>
      <c r="B275" s="822"/>
      <c r="C275" s="831"/>
      <c r="D275" s="832"/>
      <c r="E275" s="831"/>
      <c r="F275" s="833"/>
      <c r="S275" s="823"/>
      <c r="T275" s="824"/>
      <c r="U275" s="825"/>
      <c r="V275" s="825"/>
      <c r="W275" s="825"/>
      <c r="X275" s="825"/>
    </row>
    <row r="276" spans="1:24">
      <c r="S276" s="823"/>
      <c r="T276" s="824"/>
      <c r="U276" s="825"/>
      <c r="V276" s="825"/>
      <c r="W276" s="825"/>
      <c r="X276" s="825"/>
    </row>
    <row r="277" spans="1:24">
      <c r="S277" s="825"/>
      <c r="T277" s="825"/>
      <c r="U277" s="825"/>
      <c r="V277" s="825"/>
      <c r="W277" s="825"/>
      <c r="X277" s="825"/>
    </row>
    <row r="278" spans="1:24">
      <c r="S278" s="825"/>
      <c r="T278" s="825"/>
      <c r="U278" s="825"/>
      <c r="V278" s="825"/>
      <c r="W278" s="825"/>
      <c r="X278" s="825"/>
    </row>
    <row r="279" spans="1:24">
      <c r="S279" s="825"/>
      <c r="T279" s="825"/>
      <c r="U279" s="825"/>
      <c r="V279" s="825"/>
      <c r="W279" s="825"/>
      <c r="X279" s="825"/>
    </row>
    <row r="280" spans="1:24">
      <c r="S280" s="825"/>
      <c r="T280" s="825"/>
      <c r="U280" s="825"/>
      <c r="V280" s="825"/>
      <c r="W280" s="825"/>
      <c r="X280" s="825"/>
    </row>
    <row r="281" spans="1:24">
      <c r="S281" s="825"/>
      <c r="T281" s="825"/>
      <c r="U281" s="825"/>
      <c r="V281" s="825"/>
      <c r="W281" s="825"/>
      <c r="X281" s="825"/>
    </row>
    <row r="282" spans="1:24" ht="15.75" thickBot="1">
      <c r="S282" s="825"/>
      <c r="T282" s="825"/>
      <c r="U282" s="825"/>
      <c r="V282" s="825"/>
      <c r="W282" s="825"/>
      <c r="X282" s="825"/>
    </row>
    <row r="283" spans="1:24">
      <c r="A283" s="809" t="s">
        <v>178</v>
      </c>
      <c r="B283" s="810">
        <f>VLOOKUP(F283,'All GAMES'!$A$6:$L$138,11)</f>
        <v>0.43055555555555558</v>
      </c>
      <c r="C283" s="811" t="s">
        <v>179</v>
      </c>
      <c r="D283" s="812" t="str">
        <f>VLOOKUP(F283,'All GAMES'!$A$6:$L$138,12)</f>
        <v>3A</v>
      </c>
      <c r="E283" s="811" t="s">
        <v>180</v>
      </c>
      <c r="F283" s="813">
        <f>F269+1</f>
        <v>929</v>
      </c>
      <c r="S283" s="823"/>
      <c r="T283" s="827"/>
      <c r="U283" s="823"/>
      <c r="V283" s="1228"/>
      <c r="W283" s="823"/>
      <c r="X283" s="1227"/>
    </row>
    <row r="284" spans="1:24">
      <c r="A284" s="1604"/>
      <c r="B284" s="1605"/>
      <c r="C284" s="1606" t="s">
        <v>181</v>
      </c>
      <c r="D284" s="1605"/>
      <c r="E284" s="1606" t="s">
        <v>182</v>
      </c>
      <c r="F284" s="1607"/>
      <c r="S284" s="1228"/>
      <c r="T284" s="1228"/>
      <c r="U284" s="1228"/>
      <c r="V284" s="1228"/>
      <c r="W284" s="1228"/>
      <c r="X284" s="1228"/>
    </row>
    <row r="285" spans="1:24">
      <c r="A285" s="1608" t="s">
        <v>183</v>
      </c>
      <c r="B285" s="1609"/>
      <c r="C285" s="1610" t="str">
        <f>VLOOKUP($F283,'All GAMES'!$A$6:$L$138,3)</f>
        <v>Sporting Sittard E1</v>
      </c>
      <c r="D285" s="1611"/>
      <c r="E285" s="1610" t="str">
        <f>VLOOKUP($F283,'All GAMES'!$A$6:$L$138,7)</f>
        <v>Geulsche Boys E2</v>
      </c>
      <c r="F285" s="1612"/>
      <c r="S285" s="1226"/>
      <c r="T285" s="1226"/>
      <c r="U285" s="1229"/>
      <c r="V285" s="1229"/>
      <c r="W285" s="1229"/>
      <c r="X285" s="1229"/>
    </row>
    <row r="286" spans="1:24">
      <c r="A286" s="1608" t="s">
        <v>25</v>
      </c>
      <c r="B286" s="1609"/>
      <c r="C286" s="1613"/>
      <c r="D286" s="1614"/>
      <c r="E286" s="1613"/>
      <c r="F286" s="1615"/>
      <c r="S286" s="1226"/>
      <c r="T286" s="1226"/>
      <c r="U286" s="1227"/>
      <c r="V286" s="1227"/>
      <c r="W286" s="1227"/>
      <c r="X286" s="1227"/>
    </row>
    <row r="287" spans="1:24">
      <c r="A287" s="814" t="s">
        <v>184</v>
      </c>
      <c r="B287" s="815"/>
      <c r="C287" s="816"/>
      <c r="D287" s="817"/>
      <c r="E287" s="818"/>
      <c r="F287" s="819"/>
      <c r="S287" s="823"/>
      <c r="T287" s="824"/>
      <c r="U287" s="830"/>
      <c r="V287" s="830"/>
      <c r="W287" s="825"/>
      <c r="X287" s="825"/>
    </row>
    <row r="288" spans="1:24">
      <c r="A288" s="814" t="s">
        <v>185</v>
      </c>
      <c r="B288" s="815"/>
      <c r="C288" s="818"/>
      <c r="D288" s="820"/>
      <c r="E288" s="818"/>
      <c r="F288" s="819"/>
      <c r="S288" s="823"/>
      <c r="T288" s="824"/>
      <c r="U288" s="825"/>
      <c r="V288" s="825"/>
      <c r="W288" s="825"/>
      <c r="X288" s="825"/>
    </row>
    <row r="289" spans="1:24" ht="15.75" thickBot="1">
      <c r="A289" s="821" t="s">
        <v>186</v>
      </c>
      <c r="B289" s="822"/>
      <c r="C289" s="831"/>
      <c r="D289" s="832"/>
      <c r="E289" s="831"/>
      <c r="F289" s="833"/>
      <c r="S289" s="823"/>
      <c r="T289" s="824"/>
      <c r="U289" s="825"/>
      <c r="V289" s="825"/>
      <c r="W289" s="825"/>
      <c r="X289" s="825"/>
    </row>
    <row r="290" spans="1:24">
      <c r="S290" s="825"/>
      <c r="T290" s="825"/>
      <c r="U290" s="825"/>
      <c r="V290" s="825"/>
      <c r="W290" s="825"/>
      <c r="X290" s="825"/>
    </row>
    <row r="291" spans="1:24" ht="15.75" thickBot="1">
      <c r="S291" s="825"/>
      <c r="T291" s="825"/>
      <c r="U291" s="825"/>
      <c r="V291" s="825"/>
      <c r="W291" s="825"/>
      <c r="X291" s="825"/>
    </row>
    <row r="292" spans="1:24">
      <c r="A292" s="809" t="s">
        <v>178</v>
      </c>
      <c r="B292" s="810">
        <f>VLOOKUP(F292,'All GAMES'!$A$6:$L$138,11)</f>
        <v>0.43055555555555558</v>
      </c>
      <c r="C292" s="811" t="s">
        <v>179</v>
      </c>
      <c r="D292" s="812" t="str">
        <f>VLOOKUP(F292,'All GAMES'!$A$6:$L$138,12)</f>
        <v>3B</v>
      </c>
      <c r="E292" s="811" t="s">
        <v>180</v>
      </c>
      <c r="F292" s="813">
        <f>F283+1</f>
        <v>930</v>
      </c>
      <c r="S292" s="823"/>
      <c r="T292" s="827"/>
      <c r="U292" s="823"/>
      <c r="V292" s="1228"/>
      <c r="W292" s="823"/>
      <c r="X292" s="1227"/>
    </row>
    <row r="293" spans="1:24">
      <c r="A293" s="1604"/>
      <c r="B293" s="1605"/>
      <c r="C293" s="1606" t="s">
        <v>181</v>
      </c>
      <c r="D293" s="1605"/>
      <c r="E293" s="1606" t="s">
        <v>182</v>
      </c>
      <c r="F293" s="1607"/>
      <c r="S293" s="1228"/>
      <c r="T293" s="1228"/>
      <c r="U293" s="1228"/>
      <c r="V293" s="1228"/>
      <c r="W293" s="1228"/>
      <c r="X293" s="1228"/>
    </row>
    <row r="294" spans="1:24">
      <c r="A294" s="1608" t="s">
        <v>183</v>
      </c>
      <c r="B294" s="1609"/>
      <c r="C294" s="1610" t="str">
        <f>VLOOKUP($F292,'All GAMES'!$A$6:$L$138,3)</f>
        <v xml:space="preserve">Scharn F all stars </v>
      </c>
      <c r="D294" s="1611"/>
      <c r="E294" s="1610" t="str">
        <f>VLOOKUP($F292,'All GAMES'!$A$6:$L$138,7)</f>
        <v>Scharn E7</v>
      </c>
      <c r="F294" s="1612"/>
      <c r="S294" s="1226"/>
      <c r="T294" s="1226"/>
      <c r="U294" s="1229"/>
      <c r="V294" s="1229"/>
      <c r="W294" s="1229"/>
      <c r="X294" s="1229"/>
    </row>
    <row r="295" spans="1:24">
      <c r="A295" s="1608" t="s">
        <v>25</v>
      </c>
      <c r="B295" s="1609"/>
      <c r="C295" s="1613"/>
      <c r="D295" s="1614"/>
      <c r="E295" s="1613"/>
      <c r="F295" s="1615"/>
      <c r="S295" s="1226"/>
      <c r="T295" s="1226"/>
      <c r="U295" s="1227"/>
      <c r="V295" s="1227"/>
      <c r="W295" s="1227"/>
      <c r="X295" s="1227"/>
    </row>
    <row r="296" spans="1:24">
      <c r="A296" s="814" t="s">
        <v>184</v>
      </c>
      <c r="B296" s="815"/>
      <c r="C296" s="816"/>
      <c r="D296" s="817"/>
      <c r="E296" s="818"/>
      <c r="F296" s="819"/>
      <c r="S296" s="823"/>
      <c r="T296" s="824"/>
      <c r="U296" s="830"/>
      <c r="V296" s="830"/>
      <c r="W296" s="825"/>
      <c r="X296" s="825"/>
    </row>
    <row r="297" spans="1:24">
      <c r="A297" s="814" t="s">
        <v>185</v>
      </c>
      <c r="B297" s="815"/>
      <c r="C297" s="818"/>
      <c r="D297" s="820"/>
      <c r="E297" s="818"/>
      <c r="F297" s="819"/>
      <c r="S297" s="823"/>
      <c r="T297" s="824"/>
      <c r="U297" s="825"/>
      <c r="V297" s="825"/>
      <c r="W297" s="825"/>
      <c r="X297" s="825"/>
    </row>
    <row r="298" spans="1:24" ht="15.75" thickBot="1">
      <c r="A298" s="821" t="s">
        <v>186</v>
      </c>
      <c r="B298" s="822"/>
      <c r="C298" s="831"/>
      <c r="D298" s="832"/>
      <c r="E298" s="831"/>
      <c r="F298" s="833"/>
      <c r="S298" s="823"/>
      <c r="T298" s="824"/>
      <c r="U298" s="825"/>
      <c r="V298" s="825"/>
      <c r="W298" s="825"/>
      <c r="X298" s="825"/>
    </row>
    <row r="299" spans="1:24">
      <c r="S299" s="825"/>
      <c r="T299" s="825"/>
      <c r="U299" s="825"/>
      <c r="V299" s="825"/>
      <c r="W299" s="825"/>
      <c r="X299" s="825"/>
    </row>
    <row r="300" spans="1:24" ht="15.75" thickBot="1">
      <c r="S300" s="825"/>
      <c r="T300" s="825"/>
      <c r="U300" s="825"/>
      <c r="V300" s="825"/>
      <c r="W300" s="825"/>
      <c r="X300" s="825"/>
    </row>
    <row r="301" spans="1:24">
      <c r="A301" s="809" t="s">
        <v>178</v>
      </c>
      <c r="B301" s="810">
        <f>VLOOKUP(F301,'All GAMES'!$A$6:$L$138,11)</f>
        <v>0.375</v>
      </c>
      <c r="C301" s="811" t="s">
        <v>179</v>
      </c>
      <c r="D301" s="812" t="str">
        <f>VLOOKUP(F301,'All GAMES'!$A$6:$L$138,12)</f>
        <v>4A</v>
      </c>
      <c r="E301" s="811" t="s">
        <v>180</v>
      </c>
      <c r="F301" s="813">
        <f>F292+1</f>
        <v>931</v>
      </c>
      <c r="S301" s="823"/>
      <c r="T301" s="827"/>
      <c r="U301" s="823"/>
      <c r="V301" s="1228"/>
      <c r="W301" s="823"/>
      <c r="X301" s="1227"/>
    </row>
    <row r="302" spans="1:24">
      <c r="A302" s="1604"/>
      <c r="B302" s="1605"/>
      <c r="C302" s="1606" t="s">
        <v>181</v>
      </c>
      <c r="D302" s="1605"/>
      <c r="E302" s="1606" t="s">
        <v>182</v>
      </c>
      <c r="F302" s="1607"/>
      <c r="S302" s="1228"/>
      <c r="T302" s="1228"/>
      <c r="U302" s="1228"/>
      <c r="V302" s="1228"/>
      <c r="W302" s="1228"/>
      <c r="X302" s="1228"/>
    </row>
    <row r="303" spans="1:24">
      <c r="A303" s="1608" t="s">
        <v>183</v>
      </c>
      <c r="B303" s="1609"/>
      <c r="C303" s="1610" t="str">
        <f>VLOOKUP($F301,'All GAMES'!$A$6:$L$138,3)</f>
        <v>RKVVL/Polaris E2</v>
      </c>
      <c r="D303" s="1611"/>
      <c r="E303" s="1610" t="str">
        <f>VLOOKUP($F301,'All GAMES'!$A$6:$L$138,7)</f>
        <v xml:space="preserve">Scharn F-top </v>
      </c>
      <c r="F303" s="1612"/>
      <c r="S303" s="1226"/>
      <c r="T303" s="1226"/>
      <c r="U303" s="1229"/>
      <c r="V303" s="1229"/>
      <c r="W303" s="1229"/>
      <c r="X303" s="1229"/>
    </row>
    <row r="304" spans="1:24">
      <c r="A304" s="1608" t="s">
        <v>25</v>
      </c>
      <c r="B304" s="1609"/>
      <c r="C304" s="1613"/>
      <c r="D304" s="1614"/>
      <c r="E304" s="1613"/>
      <c r="F304" s="1615"/>
      <c r="S304" s="1226"/>
      <c r="T304" s="1226"/>
      <c r="U304" s="1227"/>
      <c r="V304" s="1227"/>
      <c r="W304" s="1227"/>
      <c r="X304" s="1227"/>
    </row>
    <row r="305" spans="1:24">
      <c r="A305" s="814" t="s">
        <v>184</v>
      </c>
      <c r="B305" s="815"/>
      <c r="C305" s="816"/>
      <c r="D305" s="817"/>
      <c r="E305" s="818"/>
      <c r="F305" s="819"/>
      <c r="S305" s="823"/>
      <c r="T305" s="824"/>
      <c r="U305" s="830"/>
      <c r="V305" s="830"/>
      <c r="W305" s="825"/>
      <c r="X305" s="825"/>
    </row>
    <row r="306" spans="1:24">
      <c r="A306" s="814" t="s">
        <v>185</v>
      </c>
      <c r="B306" s="815"/>
      <c r="C306" s="818"/>
      <c r="D306" s="820"/>
      <c r="E306" s="818"/>
      <c r="F306" s="819"/>
      <c r="S306" s="823"/>
      <c r="T306" s="824"/>
      <c r="U306" s="825"/>
      <c r="V306" s="825"/>
      <c r="W306" s="825"/>
      <c r="X306" s="825"/>
    </row>
    <row r="307" spans="1:24" ht="15.75" thickBot="1">
      <c r="A307" s="821" t="s">
        <v>186</v>
      </c>
      <c r="B307" s="822"/>
      <c r="C307" s="831"/>
      <c r="D307" s="832"/>
      <c r="E307" s="831"/>
      <c r="F307" s="833"/>
      <c r="S307" s="823"/>
      <c r="T307" s="824"/>
      <c r="U307" s="825"/>
      <c r="V307" s="825"/>
      <c r="W307" s="825"/>
      <c r="X307" s="825"/>
    </row>
    <row r="308" spans="1:24">
      <c r="S308" s="825"/>
      <c r="T308" s="825"/>
      <c r="U308" s="825"/>
      <c r="V308" s="825"/>
      <c r="W308" s="825"/>
      <c r="X308" s="825"/>
    </row>
    <row r="309" spans="1:24" ht="15.75" thickBot="1">
      <c r="S309" s="825"/>
      <c r="T309" s="825"/>
      <c r="U309" s="825"/>
      <c r="V309" s="825"/>
      <c r="W309" s="825"/>
      <c r="X309" s="825"/>
    </row>
    <row r="310" spans="1:24">
      <c r="A310" s="809" t="s">
        <v>178</v>
      </c>
      <c r="B310" s="810">
        <f>VLOOKUP(F310,'All GAMES'!$A$6:$L$138,11)</f>
        <v>0.375</v>
      </c>
      <c r="C310" s="811" t="s">
        <v>179</v>
      </c>
      <c r="D310" s="812" t="str">
        <f>VLOOKUP(F310,'All GAMES'!$A$6:$L$138,12)</f>
        <v>4B</v>
      </c>
      <c r="E310" s="811" t="s">
        <v>180</v>
      </c>
      <c r="F310" s="813">
        <f>F301+1</f>
        <v>932</v>
      </c>
      <c r="S310" s="823"/>
      <c r="T310" s="827"/>
      <c r="U310" s="823"/>
      <c r="V310" s="1228"/>
      <c r="W310" s="823"/>
      <c r="X310" s="1227"/>
    </row>
    <row r="311" spans="1:24">
      <c r="A311" s="1604"/>
      <c r="B311" s="1605"/>
      <c r="C311" s="1606" t="s">
        <v>181</v>
      </c>
      <c r="D311" s="1605"/>
      <c r="E311" s="1606" t="s">
        <v>182</v>
      </c>
      <c r="F311" s="1607"/>
      <c r="S311" s="1228"/>
      <c r="T311" s="1228"/>
      <c r="U311" s="1228"/>
      <c r="V311" s="1228"/>
      <c r="W311" s="1228"/>
      <c r="X311" s="1228"/>
    </row>
    <row r="312" spans="1:24">
      <c r="A312" s="1608" t="s">
        <v>183</v>
      </c>
      <c r="B312" s="1609"/>
      <c r="C312" s="1610" t="str">
        <f>VLOOKUP($F310,'All GAMES'!$A$6:$L$138,3)</f>
        <v>Sporting Sittard E2</v>
      </c>
      <c r="D312" s="1611"/>
      <c r="E312" s="1610" t="str">
        <f>VLOOKUP($F310,'All GAMES'!$A$6:$L$138,7)</f>
        <v>RKSV Minor E1</v>
      </c>
      <c r="F312" s="1612"/>
      <c r="S312" s="1226"/>
      <c r="T312" s="1226"/>
      <c r="U312" s="1229"/>
      <c r="V312" s="1229"/>
      <c r="W312" s="1229"/>
      <c r="X312" s="1229"/>
    </row>
    <row r="313" spans="1:24">
      <c r="A313" s="1608" t="s">
        <v>25</v>
      </c>
      <c r="B313" s="1609"/>
      <c r="C313" s="1613"/>
      <c r="D313" s="1614"/>
      <c r="E313" s="1613"/>
      <c r="F313" s="1615"/>
      <c r="S313" s="1226"/>
      <c r="T313" s="1226"/>
      <c r="U313" s="1227"/>
      <c r="V313" s="1227"/>
      <c r="W313" s="1227"/>
      <c r="X313" s="1227"/>
    </row>
    <row r="314" spans="1:24">
      <c r="A314" s="814" t="s">
        <v>184</v>
      </c>
      <c r="B314" s="815"/>
      <c r="C314" s="816"/>
      <c r="D314" s="817"/>
      <c r="E314" s="818"/>
      <c r="F314" s="819"/>
      <c r="S314" s="823"/>
      <c r="T314" s="824"/>
      <c r="U314" s="830"/>
      <c r="V314" s="830"/>
      <c r="W314" s="825"/>
      <c r="X314" s="825"/>
    </row>
    <row r="315" spans="1:24">
      <c r="A315" s="814" t="s">
        <v>185</v>
      </c>
      <c r="B315" s="815"/>
      <c r="C315" s="818"/>
      <c r="D315" s="820"/>
      <c r="E315" s="818"/>
      <c r="F315" s="819"/>
      <c r="S315" s="823"/>
      <c r="T315" s="824"/>
      <c r="U315" s="825"/>
      <c r="V315" s="825"/>
      <c r="W315" s="825"/>
      <c r="X315" s="825"/>
    </row>
    <row r="316" spans="1:24" ht="15.75" thickBot="1">
      <c r="A316" s="821" t="s">
        <v>186</v>
      </c>
      <c r="B316" s="822"/>
      <c r="C316" s="831"/>
      <c r="D316" s="832"/>
      <c r="E316" s="831"/>
      <c r="F316" s="833"/>
      <c r="S316" s="823"/>
      <c r="T316" s="824"/>
      <c r="U316" s="825"/>
      <c r="V316" s="825"/>
      <c r="W316" s="825"/>
      <c r="X316" s="825"/>
    </row>
    <row r="317" spans="1:24">
      <c r="S317" s="825"/>
      <c r="T317" s="825"/>
      <c r="U317" s="825"/>
      <c r="V317" s="825"/>
      <c r="W317" s="825"/>
      <c r="X317" s="825"/>
    </row>
    <row r="318" spans="1:24">
      <c r="S318" s="825"/>
      <c r="T318" s="825"/>
      <c r="U318" s="825"/>
      <c r="V318" s="825"/>
      <c r="W318" s="825"/>
      <c r="X318" s="825"/>
    </row>
    <row r="319" spans="1:24">
      <c r="S319" s="825"/>
      <c r="T319" s="825"/>
      <c r="U319" s="825"/>
      <c r="V319" s="825"/>
      <c r="W319" s="825"/>
      <c r="X319" s="825"/>
    </row>
    <row r="320" spans="1:24">
      <c r="S320" s="825"/>
      <c r="T320" s="825"/>
      <c r="U320" s="825"/>
      <c r="V320" s="825"/>
      <c r="W320" s="825"/>
      <c r="X320" s="825"/>
    </row>
    <row r="321" spans="1:24">
      <c r="S321" s="825"/>
      <c r="T321" s="825"/>
      <c r="U321" s="825"/>
      <c r="V321" s="825"/>
      <c r="W321" s="825"/>
      <c r="X321" s="825"/>
    </row>
    <row r="322" spans="1:24" ht="15.75" thickBot="1">
      <c r="S322" s="825"/>
      <c r="T322" s="825"/>
      <c r="U322" s="825"/>
      <c r="V322" s="825"/>
      <c r="W322" s="825"/>
      <c r="X322" s="825"/>
    </row>
    <row r="323" spans="1:24">
      <c r="A323" s="809" t="s">
        <v>178</v>
      </c>
      <c r="B323" s="810">
        <f>VLOOKUP(F323,'All GAMES'!$A$6:$L$138,11)</f>
        <v>0.3888888888888889</v>
      </c>
      <c r="C323" s="811" t="s">
        <v>179</v>
      </c>
      <c r="D323" s="812" t="str">
        <f>VLOOKUP(F323,'All GAMES'!$A$6:$L$138,12)</f>
        <v>4A</v>
      </c>
      <c r="E323" s="811" t="s">
        <v>180</v>
      </c>
      <c r="F323" s="813">
        <f>F310+1</f>
        <v>933</v>
      </c>
      <c r="S323" s="823"/>
      <c r="T323" s="827"/>
      <c r="U323" s="823"/>
      <c r="V323" s="1228"/>
      <c r="W323" s="823"/>
      <c r="X323" s="1227"/>
    </row>
    <row r="324" spans="1:24">
      <c r="A324" s="1604"/>
      <c r="B324" s="1605"/>
      <c r="C324" s="1606" t="s">
        <v>181</v>
      </c>
      <c r="D324" s="1605"/>
      <c r="E324" s="1606" t="s">
        <v>182</v>
      </c>
      <c r="F324" s="1607"/>
      <c r="S324" s="1228"/>
      <c r="T324" s="1228"/>
      <c r="U324" s="1228"/>
      <c r="V324" s="1228"/>
      <c r="W324" s="1228"/>
      <c r="X324" s="1228"/>
    </row>
    <row r="325" spans="1:24">
      <c r="A325" s="1608" t="s">
        <v>183</v>
      </c>
      <c r="B325" s="1609"/>
      <c r="C325" s="1610" t="str">
        <f>VLOOKUP($F323,'All GAMES'!$A$6:$L$138,3)</f>
        <v xml:space="preserve">Walram E4 </v>
      </c>
      <c r="D325" s="1611"/>
      <c r="E325" s="1610" t="str">
        <f>VLOOKUP($F323,'All GAMES'!$A$6:$L$138,7)</f>
        <v>RKVVL/Polaris E2</v>
      </c>
      <c r="F325" s="1612"/>
      <c r="S325" s="1226"/>
      <c r="T325" s="1226"/>
      <c r="U325" s="1229"/>
      <c r="V325" s="1229"/>
      <c r="W325" s="1229"/>
      <c r="X325" s="1229"/>
    </row>
    <row r="326" spans="1:24">
      <c r="A326" s="1608" t="s">
        <v>25</v>
      </c>
      <c r="B326" s="1609"/>
      <c r="C326" s="1613"/>
      <c r="D326" s="1614"/>
      <c r="E326" s="1613"/>
      <c r="F326" s="1615"/>
      <c r="S326" s="1226"/>
      <c r="T326" s="1226"/>
      <c r="U326" s="1227"/>
      <c r="V326" s="1227"/>
      <c r="W326" s="1227"/>
      <c r="X326" s="1227"/>
    </row>
    <row r="327" spans="1:24">
      <c r="A327" s="814" t="s">
        <v>184</v>
      </c>
      <c r="B327" s="815"/>
      <c r="C327" s="816"/>
      <c r="D327" s="817"/>
      <c r="E327" s="818"/>
      <c r="F327" s="819"/>
      <c r="S327" s="823"/>
      <c r="T327" s="824"/>
      <c r="U327" s="830"/>
      <c r="V327" s="830"/>
      <c r="W327" s="825"/>
      <c r="X327" s="825"/>
    </row>
    <row r="328" spans="1:24">
      <c r="A328" s="814" t="s">
        <v>185</v>
      </c>
      <c r="B328" s="815"/>
      <c r="C328" s="818"/>
      <c r="D328" s="820"/>
      <c r="E328" s="818"/>
      <c r="F328" s="819"/>
      <c r="S328" s="823"/>
      <c r="T328" s="824"/>
      <c r="U328" s="825"/>
      <c r="V328" s="825"/>
      <c r="W328" s="825"/>
      <c r="X328" s="825"/>
    </row>
    <row r="329" spans="1:24" ht="15.75" thickBot="1">
      <c r="A329" s="821" t="s">
        <v>186</v>
      </c>
      <c r="B329" s="822"/>
      <c r="C329" s="831"/>
      <c r="D329" s="832"/>
      <c r="E329" s="831"/>
      <c r="F329" s="833"/>
      <c r="S329" s="823"/>
      <c r="T329" s="824"/>
      <c r="U329" s="825"/>
      <c r="V329" s="825"/>
      <c r="W329" s="825"/>
      <c r="X329" s="825"/>
    </row>
    <row r="330" spans="1:24">
      <c r="S330" s="825"/>
      <c r="T330" s="825"/>
      <c r="U330" s="825"/>
      <c r="V330" s="825"/>
      <c r="W330" s="825"/>
      <c r="X330" s="825"/>
    </row>
    <row r="331" spans="1:24" ht="15.75" thickBot="1">
      <c r="S331" s="825"/>
      <c r="T331" s="825"/>
      <c r="U331" s="825"/>
      <c r="V331" s="825"/>
      <c r="W331" s="825"/>
      <c r="X331" s="825"/>
    </row>
    <row r="332" spans="1:24">
      <c r="A332" s="809" t="s">
        <v>178</v>
      </c>
      <c r="B332" s="810">
        <f>VLOOKUP(F332,'All GAMES'!$A$6:$L$138,11)</f>
        <v>0.3888888888888889</v>
      </c>
      <c r="C332" s="811" t="s">
        <v>179</v>
      </c>
      <c r="D332" s="812" t="str">
        <f>VLOOKUP(F332,'All GAMES'!$A$6:$L$138,12)</f>
        <v>4B</v>
      </c>
      <c r="E332" s="811" t="s">
        <v>180</v>
      </c>
      <c r="F332" s="813">
        <f>F323+1</f>
        <v>934</v>
      </c>
      <c r="S332" s="823"/>
      <c r="T332" s="827"/>
      <c r="U332" s="823"/>
      <c r="V332" s="1228"/>
      <c r="W332" s="823"/>
      <c r="X332" s="1227"/>
    </row>
    <row r="333" spans="1:24">
      <c r="A333" s="1604"/>
      <c r="B333" s="1605"/>
      <c r="C333" s="1606" t="s">
        <v>181</v>
      </c>
      <c r="D333" s="1605"/>
      <c r="E333" s="1606" t="s">
        <v>182</v>
      </c>
      <c r="F333" s="1607"/>
      <c r="S333" s="1228"/>
      <c r="T333" s="1228"/>
      <c r="U333" s="1228"/>
      <c r="V333" s="1228"/>
      <c r="W333" s="1228"/>
      <c r="X333" s="1228"/>
    </row>
    <row r="334" spans="1:24">
      <c r="A334" s="1608" t="s">
        <v>183</v>
      </c>
      <c r="B334" s="1609"/>
      <c r="C334" s="1610" t="str">
        <f>VLOOKUP($F332,'All GAMES'!$A$6:$L$138,3)</f>
        <v xml:space="preserve">Scharn F-top </v>
      </c>
      <c r="D334" s="1611"/>
      <c r="E334" s="1610" t="str">
        <f>VLOOKUP($F332,'All GAMES'!$A$6:$L$138,7)</f>
        <v>Sporting Sittard E2</v>
      </c>
      <c r="F334" s="1612"/>
      <c r="S334" s="1226"/>
      <c r="T334" s="1226"/>
      <c r="U334" s="1229"/>
      <c r="V334" s="1229"/>
      <c r="W334" s="1229"/>
      <c r="X334" s="1229"/>
    </row>
    <row r="335" spans="1:24">
      <c r="A335" s="1608" t="s">
        <v>25</v>
      </c>
      <c r="B335" s="1609"/>
      <c r="C335" s="1613"/>
      <c r="D335" s="1614"/>
      <c r="E335" s="1613"/>
      <c r="F335" s="1615"/>
      <c r="S335" s="1226"/>
      <c r="T335" s="1226"/>
      <c r="U335" s="1227"/>
      <c r="V335" s="1227"/>
      <c r="W335" s="1227"/>
      <c r="X335" s="1227"/>
    </row>
    <row r="336" spans="1:24">
      <c r="A336" s="814" t="s">
        <v>184</v>
      </c>
      <c r="B336" s="815"/>
      <c r="C336" s="816"/>
      <c r="D336" s="817"/>
      <c r="E336" s="818"/>
      <c r="F336" s="819"/>
      <c r="S336" s="823"/>
      <c r="T336" s="824"/>
      <c r="U336" s="830"/>
      <c r="V336" s="830"/>
      <c r="W336" s="825"/>
      <c r="X336" s="825"/>
    </row>
    <row r="337" spans="1:24">
      <c r="A337" s="814" t="s">
        <v>185</v>
      </c>
      <c r="B337" s="815"/>
      <c r="C337" s="818"/>
      <c r="D337" s="820"/>
      <c r="E337" s="818"/>
      <c r="F337" s="819"/>
      <c r="S337" s="823"/>
      <c r="T337" s="824"/>
      <c r="U337" s="825"/>
      <c r="V337" s="825"/>
      <c r="W337" s="825"/>
      <c r="X337" s="825"/>
    </row>
    <row r="338" spans="1:24" ht="15.75" thickBot="1">
      <c r="A338" s="821" t="s">
        <v>186</v>
      </c>
      <c r="B338" s="822"/>
      <c r="C338" s="831"/>
      <c r="D338" s="832"/>
      <c r="E338" s="831"/>
      <c r="F338" s="833"/>
      <c r="S338" s="823"/>
      <c r="T338" s="824"/>
      <c r="U338" s="825"/>
      <c r="V338" s="825"/>
      <c r="W338" s="825"/>
      <c r="X338" s="825"/>
    </row>
    <row r="339" spans="1:24">
      <c r="S339" s="825"/>
      <c r="T339" s="825"/>
      <c r="U339" s="825"/>
      <c r="V339" s="825"/>
      <c r="W339" s="825"/>
      <c r="X339" s="825"/>
    </row>
    <row r="340" spans="1:24" ht="15.75" thickBot="1">
      <c r="S340" s="825"/>
      <c r="T340" s="825"/>
      <c r="U340" s="825"/>
      <c r="V340" s="825"/>
      <c r="W340" s="825"/>
      <c r="X340" s="825"/>
    </row>
    <row r="341" spans="1:24">
      <c r="A341" s="809" t="s">
        <v>178</v>
      </c>
      <c r="B341" s="810">
        <f>VLOOKUP(F341,'All GAMES'!$A$6:$L$138,11)</f>
        <v>0.40277777777777779</v>
      </c>
      <c r="C341" s="811" t="s">
        <v>179</v>
      </c>
      <c r="D341" s="812" t="str">
        <f>VLOOKUP(F341,'All GAMES'!$A$6:$L$138,12)</f>
        <v>4A</v>
      </c>
      <c r="E341" s="811" t="s">
        <v>180</v>
      </c>
      <c r="F341" s="813">
        <f>F332+1</f>
        <v>935</v>
      </c>
      <c r="S341" s="823"/>
      <c r="T341" s="827"/>
      <c r="U341" s="823"/>
      <c r="V341" s="1228"/>
      <c r="W341" s="823"/>
      <c r="X341" s="1227"/>
    </row>
    <row r="342" spans="1:24">
      <c r="A342" s="1604"/>
      <c r="B342" s="1605"/>
      <c r="C342" s="1606" t="s">
        <v>181</v>
      </c>
      <c r="D342" s="1605"/>
      <c r="E342" s="1606" t="s">
        <v>182</v>
      </c>
      <c r="F342" s="1607"/>
      <c r="S342" s="1228"/>
      <c r="T342" s="1228"/>
      <c r="U342" s="1228"/>
      <c r="V342" s="1228"/>
      <c r="W342" s="1228"/>
      <c r="X342" s="1228"/>
    </row>
    <row r="343" spans="1:24">
      <c r="A343" s="1608" t="s">
        <v>183</v>
      </c>
      <c r="B343" s="1609"/>
      <c r="C343" s="1610" t="str">
        <f>VLOOKUP($F341,'All GAMES'!$A$6:$L$138,3)</f>
        <v>RKSV Minor E1</v>
      </c>
      <c r="D343" s="1611"/>
      <c r="E343" s="1610" t="str">
        <f>VLOOKUP($F341,'All GAMES'!$A$6:$L$138,7)</f>
        <v xml:space="preserve">Walram E4 </v>
      </c>
      <c r="F343" s="1612"/>
      <c r="S343" s="1226"/>
      <c r="T343" s="1226"/>
      <c r="U343" s="1229"/>
      <c r="V343" s="1229"/>
      <c r="W343" s="1229"/>
      <c r="X343" s="1229"/>
    </row>
    <row r="344" spans="1:24">
      <c r="A344" s="1608" t="s">
        <v>25</v>
      </c>
      <c r="B344" s="1609"/>
      <c r="C344" s="1613"/>
      <c r="D344" s="1614"/>
      <c r="E344" s="1613"/>
      <c r="F344" s="1615"/>
      <c r="S344" s="1226"/>
      <c r="T344" s="1226"/>
      <c r="U344" s="1227"/>
      <c r="V344" s="1227"/>
      <c r="W344" s="1227"/>
      <c r="X344" s="1227"/>
    </row>
    <row r="345" spans="1:24">
      <c r="A345" s="814" t="s">
        <v>184</v>
      </c>
      <c r="B345" s="815"/>
      <c r="C345" s="816"/>
      <c r="D345" s="817"/>
      <c r="E345" s="818"/>
      <c r="F345" s="819"/>
      <c r="S345" s="823"/>
      <c r="T345" s="824"/>
      <c r="U345" s="830"/>
      <c r="V345" s="830"/>
      <c r="W345" s="825"/>
      <c r="X345" s="825"/>
    </row>
    <row r="346" spans="1:24">
      <c r="A346" s="814" t="s">
        <v>185</v>
      </c>
      <c r="B346" s="815"/>
      <c r="C346" s="818"/>
      <c r="D346" s="820"/>
      <c r="E346" s="818"/>
      <c r="F346" s="819"/>
      <c r="S346" s="823"/>
      <c r="T346" s="824"/>
      <c r="U346" s="825"/>
      <c r="V346" s="825"/>
      <c r="W346" s="825"/>
      <c r="X346" s="825"/>
    </row>
    <row r="347" spans="1:24" ht="15.75" thickBot="1">
      <c r="A347" s="821" t="s">
        <v>186</v>
      </c>
      <c r="B347" s="822"/>
      <c r="C347" s="831"/>
      <c r="D347" s="832"/>
      <c r="E347" s="831"/>
      <c r="F347" s="833"/>
      <c r="S347" s="823"/>
      <c r="T347" s="824"/>
      <c r="U347" s="825"/>
      <c r="V347" s="825"/>
      <c r="W347" s="825"/>
      <c r="X347" s="825"/>
    </row>
    <row r="348" spans="1:24" ht="15.75" thickBot="1">
      <c r="S348" s="1228"/>
      <c r="T348" s="1228"/>
      <c r="U348" s="1228"/>
      <c r="V348" s="1228"/>
      <c r="W348" s="1228"/>
      <c r="X348" s="1228"/>
    </row>
    <row r="349" spans="1:24">
      <c r="A349" s="809" t="s">
        <v>178</v>
      </c>
      <c r="B349" s="810">
        <f>VLOOKUP(F349,'All GAMES'!$A$6:$L$138,11)</f>
        <v>0.40277777777777779</v>
      </c>
      <c r="C349" s="811" t="s">
        <v>179</v>
      </c>
      <c r="D349" s="812" t="str">
        <f>VLOOKUP(F349,'All GAMES'!$A$6:$L$138,12)</f>
        <v>4B</v>
      </c>
      <c r="E349" s="811" t="s">
        <v>180</v>
      </c>
      <c r="F349" s="813">
        <f>F341+1</f>
        <v>936</v>
      </c>
      <c r="S349" s="1226"/>
      <c r="T349" s="1226"/>
      <c r="U349" s="1229"/>
      <c r="V349" s="1229"/>
      <c r="W349" s="1229"/>
      <c r="X349" s="1229"/>
    </row>
    <row r="350" spans="1:24">
      <c r="A350" s="1604"/>
      <c r="B350" s="1605"/>
      <c r="C350" s="1606" t="s">
        <v>181</v>
      </c>
      <c r="D350" s="1605"/>
      <c r="E350" s="1606" t="s">
        <v>182</v>
      </c>
      <c r="F350" s="1607"/>
      <c r="S350" s="823"/>
      <c r="T350" s="827"/>
      <c r="U350" s="823"/>
      <c r="V350" s="1228"/>
      <c r="W350" s="823"/>
      <c r="X350" s="1227"/>
    </row>
    <row r="351" spans="1:24">
      <c r="A351" s="1608" t="s">
        <v>183</v>
      </c>
      <c r="B351" s="1609"/>
      <c r="C351" s="1610" t="str">
        <f>VLOOKUP($F349,'All GAMES'!$A$6:$L$138,3)</f>
        <v>RKVVL/Polaris E2</v>
      </c>
      <c r="D351" s="1611"/>
      <c r="E351" s="1610" t="str">
        <f>VLOOKUP($F349,'All GAMES'!$A$6:$L$138,7)</f>
        <v>Sporting Sittard E2</v>
      </c>
      <c r="F351" s="1612"/>
      <c r="S351" s="1228"/>
      <c r="T351" s="1228"/>
      <c r="U351" s="1228"/>
      <c r="V351" s="1228"/>
      <c r="W351" s="1228"/>
      <c r="X351" s="1228"/>
    </row>
    <row r="352" spans="1:24">
      <c r="A352" s="1608" t="s">
        <v>25</v>
      </c>
      <c r="B352" s="1609"/>
      <c r="C352" s="1613"/>
      <c r="D352" s="1614"/>
      <c r="E352" s="1613"/>
      <c r="F352" s="1615"/>
      <c r="S352" s="1226"/>
      <c r="T352" s="1226"/>
      <c r="U352" s="1229"/>
      <c r="V352" s="1229"/>
      <c r="W352" s="1229"/>
      <c r="X352" s="1229"/>
    </row>
    <row r="353" spans="1:24">
      <c r="A353" s="814" t="s">
        <v>184</v>
      </c>
      <c r="B353" s="815"/>
      <c r="C353" s="816"/>
      <c r="D353" s="817"/>
      <c r="E353" s="818"/>
      <c r="F353" s="819"/>
      <c r="S353" s="1226"/>
      <c r="T353" s="1226"/>
      <c r="U353" s="1227"/>
      <c r="V353" s="1227"/>
      <c r="W353" s="1227"/>
      <c r="X353" s="1227"/>
    </row>
    <row r="354" spans="1:24">
      <c r="A354" s="814" t="s">
        <v>185</v>
      </c>
      <c r="B354" s="815"/>
      <c r="C354" s="818"/>
      <c r="D354" s="820"/>
      <c r="E354" s="818"/>
      <c r="F354" s="819"/>
      <c r="S354" s="823"/>
      <c r="T354" s="824"/>
      <c r="U354" s="830"/>
      <c r="V354" s="830"/>
      <c r="W354" s="825"/>
      <c r="X354" s="825"/>
    </row>
    <row r="355" spans="1:24" ht="15.75" thickBot="1">
      <c r="A355" s="821" t="s">
        <v>186</v>
      </c>
      <c r="B355" s="822"/>
      <c r="C355" s="831"/>
      <c r="D355" s="832"/>
      <c r="E355" s="831"/>
      <c r="F355" s="833"/>
      <c r="S355" s="823"/>
      <c r="T355" s="824"/>
      <c r="U355" s="825"/>
      <c r="V355" s="825"/>
      <c r="W355" s="825"/>
      <c r="X355" s="825"/>
    </row>
    <row r="356" spans="1:24">
      <c r="S356" s="823"/>
      <c r="T356" s="824"/>
      <c r="U356" s="825"/>
      <c r="V356" s="825"/>
      <c r="W356" s="825"/>
      <c r="X356" s="825"/>
    </row>
    <row r="357" spans="1:24">
      <c r="S357" s="823"/>
      <c r="T357" s="824"/>
      <c r="U357" s="1147"/>
      <c r="V357" s="1147"/>
      <c r="W357" s="1147"/>
      <c r="X357" s="1147"/>
    </row>
    <row r="358" spans="1:24">
      <c r="S358" s="823"/>
      <c r="T358" s="824"/>
      <c r="U358" s="1147"/>
      <c r="V358" s="1147"/>
      <c r="W358" s="1147"/>
      <c r="X358" s="1147"/>
    </row>
    <row r="359" spans="1:24">
      <c r="S359" s="823"/>
      <c r="T359" s="824"/>
      <c r="U359" s="1147"/>
      <c r="V359" s="1147"/>
      <c r="W359" s="1147"/>
      <c r="X359" s="1147"/>
    </row>
    <row r="360" spans="1:24">
      <c r="S360" s="823"/>
      <c r="T360" s="824"/>
      <c r="U360" s="1147"/>
      <c r="V360" s="1147"/>
      <c r="W360" s="1147"/>
      <c r="X360" s="1147"/>
    </row>
    <row r="361" spans="1:24">
      <c r="S361" s="823"/>
      <c r="T361" s="824"/>
      <c r="U361" s="1147"/>
      <c r="V361" s="1147"/>
      <c r="W361" s="1147"/>
      <c r="X361" s="1147"/>
    </row>
    <row r="362" spans="1:24" ht="15.75" thickBot="1">
      <c r="S362" s="823"/>
      <c r="T362" s="824"/>
      <c r="U362" s="1147"/>
      <c r="V362" s="1147"/>
      <c r="W362" s="1147"/>
      <c r="X362" s="1147"/>
    </row>
    <row r="363" spans="1:24">
      <c r="A363" s="809" t="s">
        <v>178</v>
      </c>
      <c r="B363" s="810">
        <f>VLOOKUP(F363,'All GAMES'!$A$6:$L$138,11)</f>
        <v>0.41666666666666669</v>
      </c>
      <c r="C363" s="811" t="s">
        <v>179</v>
      </c>
      <c r="D363" s="812" t="str">
        <f>VLOOKUP(F363,'All GAMES'!$A$6:$L$138,12)</f>
        <v>4A</v>
      </c>
      <c r="E363" s="811" t="s">
        <v>180</v>
      </c>
      <c r="F363" s="813">
        <f>F349+1</f>
        <v>937</v>
      </c>
    </row>
    <row r="364" spans="1:24">
      <c r="A364" s="1604"/>
      <c r="B364" s="1605"/>
      <c r="C364" s="1606" t="s">
        <v>181</v>
      </c>
      <c r="D364" s="1605"/>
      <c r="E364" s="1606" t="s">
        <v>182</v>
      </c>
      <c r="F364" s="1607"/>
    </row>
    <row r="365" spans="1:24">
      <c r="A365" s="1608" t="s">
        <v>183</v>
      </c>
      <c r="B365" s="1609"/>
      <c r="C365" s="1610" t="str">
        <f>VLOOKUP($F363,'All GAMES'!$A$6:$L$138,3)</f>
        <v xml:space="preserve">Scharn F-top </v>
      </c>
      <c r="D365" s="1611"/>
      <c r="E365" s="1610" t="str">
        <f>VLOOKUP($F363,'All GAMES'!$A$6:$L$138,7)</f>
        <v>RKSV Minor E1</v>
      </c>
      <c r="F365" s="1612"/>
    </row>
    <row r="366" spans="1:24">
      <c r="A366" s="1608" t="s">
        <v>25</v>
      </c>
      <c r="B366" s="1609"/>
      <c r="C366" s="1613"/>
      <c r="D366" s="1614"/>
      <c r="E366" s="1613"/>
      <c r="F366" s="1615"/>
    </row>
    <row r="367" spans="1:24">
      <c r="A367" s="814" t="s">
        <v>184</v>
      </c>
      <c r="B367" s="815"/>
      <c r="C367" s="816"/>
      <c r="D367" s="817"/>
      <c r="E367" s="818"/>
      <c r="F367" s="819"/>
    </row>
    <row r="368" spans="1:24">
      <c r="A368" s="814" t="s">
        <v>185</v>
      </c>
      <c r="B368" s="815"/>
      <c r="C368" s="818"/>
      <c r="D368" s="820"/>
      <c r="E368" s="818"/>
      <c r="F368" s="819"/>
    </row>
    <row r="369" spans="1:24" ht="15.75" thickBot="1">
      <c r="A369" s="821" t="s">
        <v>186</v>
      </c>
      <c r="B369" s="822"/>
      <c r="C369" s="831"/>
      <c r="D369" s="832"/>
      <c r="E369" s="831"/>
      <c r="F369" s="833"/>
    </row>
    <row r="371" spans="1:24" ht="15.75" thickBot="1"/>
    <row r="372" spans="1:24">
      <c r="A372" s="809" t="s">
        <v>178</v>
      </c>
      <c r="B372" s="810">
        <f>VLOOKUP(F372,'All GAMES'!$A$6:$L$138,11)</f>
        <v>0.41666666666666669</v>
      </c>
      <c r="C372" s="811" t="s">
        <v>179</v>
      </c>
      <c r="D372" s="812" t="str">
        <f>VLOOKUP(F372,'All GAMES'!$A$6:$L$138,12)</f>
        <v>4B</v>
      </c>
      <c r="E372" s="811" t="s">
        <v>180</v>
      </c>
      <c r="F372" s="813">
        <f>F363+1</f>
        <v>938</v>
      </c>
      <c r="S372" s="823"/>
      <c r="T372" s="827"/>
      <c r="U372" s="823"/>
      <c r="V372" s="1072"/>
      <c r="W372" s="823"/>
      <c r="X372" s="1071"/>
    </row>
    <row r="373" spans="1:24">
      <c r="A373" s="1604"/>
      <c r="B373" s="1605"/>
      <c r="C373" s="1606" t="s">
        <v>181</v>
      </c>
      <c r="D373" s="1605"/>
      <c r="E373" s="1606" t="s">
        <v>182</v>
      </c>
      <c r="F373" s="1607"/>
      <c r="S373" s="1072"/>
      <c r="T373" s="1072"/>
      <c r="U373" s="1072"/>
      <c r="V373" s="1072"/>
      <c r="W373" s="1072"/>
      <c r="X373" s="1072"/>
    </row>
    <row r="374" spans="1:24">
      <c r="A374" s="1608" t="s">
        <v>183</v>
      </c>
      <c r="B374" s="1609"/>
      <c r="C374" s="1610" t="str">
        <f>VLOOKUP($F372,'All GAMES'!$A$6:$L$138,3)</f>
        <v>Sporting Sittard E2</v>
      </c>
      <c r="D374" s="1611"/>
      <c r="E374" s="1610" t="str">
        <f>VLOOKUP($F372,'All GAMES'!$A$6:$L$138,7)</f>
        <v xml:space="preserve">Walram E4 </v>
      </c>
      <c r="F374" s="1612"/>
      <c r="S374" s="1070"/>
      <c r="T374" s="1070"/>
      <c r="U374" s="1073"/>
      <c r="V374" s="1073"/>
      <c r="W374" s="1073"/>
      <c r="X374" s="1073"/>
    </row>
    <row r="375" spans="1:24">
      <c r="A375" s="1608" t="s">
        <v>25</v>
      </c>
      <c r="B375" s="1609"/>
      <c r="C375" s="1613"/>
      <c r="D375" s="1614"/>
      <c r="E375" s="1613"/>
      <c r="F375" s="1615"/>
      <c r="S375" s="1070"/>
      <c r="T375" s="1070"/>
      <c r="U375" s="1071"/>
      <c r="V375" s="1071"/>
      <c r="W375" s="1071"/>
      <c r="X375" s="1071"/>
    </row>
    <row r="376" spans="1:24">
      <c r="A376" s="814" t="s">
        <v>184</v>
      </c>
      <c r="B376" s="815"/>
      <c r="C376" s="816"/>
      <c r="D376" s="817"/>
      <c r="E376" s="818"/>
      <c r="F376" s="819"/>
      <c r="S376" s="823"/>
      <c r="T376" s="824"/>
      <c r="U376" s="830"/>
      <c r="V376" s="830"/>
      <c r="W376" s="825"/>
      <c r="X376" s="825"/>
    </row>
    <row r="377" spans="1:24">
      <c r="A377" s="814" t="s">
        <v>185</v>
      </c>
      <c r="B377" s="815"/>
      <c r="C377" s="818"/>
      <c r="D377" s="820"/>
      <c r="E377" s="818"/>
      <c r="F377" s="819"/>
      <c r="S377" s="823"/>
      <c r="T377" s="824"/>
      <c r="U377" s="825"/>
      <c r="V377" s="825"/>
      <c r="W377" s="825"/>
      <c r="X377" s="825"/>
    </row>
    <row r="378" spans="1:24" ht="15.75" thickBot="1">
      <c r="A378" s="821" t="s">
        <v>186</v>
      </c>
      <c r="B378" s="822"/>
      <c r="C378" s="831"/>
      <c r="D378" s="832"/>
      <c r="E378" s="831"/>
      <c r="F378" s="833"/>
      <c r="S378" s="823"/>
      <c r="T378" s="824"/>
      <c r="U378" s="825"/>
      <c r="V378" s="825"/>
      <c r="W378" s="825"/>
      <c r="X378" s="825"/>
    </row>
    <row r="379" spans="1:24">
      <c r="S379" s="825"/>
      <c r="T379" s="825"/>
      <c r="U379" s="825"/>
      <c r="V379" s="825"/>
      <c r="W379" s="825"/>
      <c r="X379" s="825"/>
    </row>
    <row r="380" spans="1:24" ht="15.75" thickBot="1">
      <c r="S380" s="823"/>
      <c r="T380" s="827"/>
      <c r="U380" s="823"/>
      <c r="V380" s="828"/>
      <c r="W380" s="823"/>
      <c r="X380" s="829"/>
    </row>
    <row r="381" spans="1:24">
      <c r="A381" s="809" t="s">
        <v>178</v>
      </c>
      <c r="B381" s="810">
        <f>VLOOKUP(F381,'All GAMES'!$A$6:$L$138,11)</f>
        <v>0.43055555555555558</v>
      </c>
      <c r="C381" s="811" t="s">
        <v>179</v>
      </c>
      <c r="D381" s="812" t="str">
        <f>VLOOKUP(F381,'All GAMES'!$A$6:$L$138,12)</f>
        <v>4A</v>
      </c>
      <c r="E381" s="811" t="s">
        <v>180</v>
      </c>
      <c r="F381" s="813">
        <f>F372+1</f>
        <v>939</v>
      </c>
      <c r="S381" s="1602"/>
      <c r="T381" s="1602"/>
      <c r="U381" s="1602"/>
      <c r="V381" s="1602"/>
      <c r="W381" s="1602"/>
      <c r="X381" s="1602"/>
    </row>
    <row r="382" spans="1:24">
      <c r="A382" s="1604"/>
      <c r="B382" s="1605"/>
      <c r="C382" s="1606" t="s">
        <v>181</v>
      </c>
      <c r="D382" s="1605"/>
      <c r="E382" s="1606" t="s">
        <v>182</v>
      </c>
      <c r="F382" s="1607"/>
      <c r="S382" s="1600"/>
      <c r="T382" s="1600"/>
      <c r="U382" s="1603"/>
      <c r="V382" s="1603"/>
      <c r="W382" s="1603"/>
      <c r="X382" s="1603"/>
    </row>
    <row r="383" spans="1:24">
      <c r="A383" s="1608" t="s">
        <v>183</v>
      </c>
      <c r="B383" s="1609"/>
      <c r="C383" s="1610" t="str">
        <f>VLOOKUP($F381,'All GAMES'!$A$6:$L$138,3)</f>
        <v>RKSV Minor E1</v>
      </c>
      <c r="D383" s="1611"/>
      <c r="E383" s="1610" t="str">
        <f>VLOOKUP($F381,'All GAMES'!$A$6:$L$138,7)</f>
        <v>RKVVL/Polaris E2</v>
      </c>
      <c r="F383" s="1612"/>
      <c r="S383" s="1600"/>
      <c r="T383" s="1600"/>
      <c r="U383" s="1601"/>
      <c r="V383" s="1601"/>
      <c r="W383" s="1601"/>
      <c r="X383" s="1601"/>
    </row>
    <row r="384" spans="1:24">
      <c r="A384" s="1608" t="s">
        <v>25</v>
      </c>
      <c r="B384" s="1609"/>
      <c r="C384" s="1613"/>
      <c r="D384" s="1614"/>
      <c r="E384" s="1613"/>
      <c r="F384" s="1615"/>
      <c r="S384" s="823"/>
      <c r="T384" s="824"/>
      <c r="U384" s="830"/>
      <c r="V384" s="830"/>
      <c r="W384" s="825"/>
      <c r="X384" s="825"/>
    </row>
    <row r="385" spans="1:24">
      <c r="A385" s="814" t="s">
        <v>184</v>
      </c>
      <c r="B385" s="815"/>
      <c r="C385" s="816"/>
      <c r="D385" s="817"/>
      <c r="E385" s="818"/>
      <c r="F385" s="819"/>
      <c r="S385" s="823"/>
      <c r="T385" s="824"/>
      <c r="U385" s="825"/>
      <c r="V385" s="825"/>
      <c r="W385" s="825"/>
      <c r="X385" s="825"/>
    </row>
    <row r="386" spans="1:24">
      <c r="A386" s="814" t="s">
        <v>185</v>
      </c>
      <c r="B386" s="815"/>
      <c r="C386" s="818"/>
      <c r="D386" s="820"/>
      <c r="E386" s="818"/>
      <c r="F386" s="819"/>
      <c r="S386" s="823"/>
      <c r="T386" s="824"/>
      <c r="U386" s="825"/>
      <c r="V386" s="825"/>
      <c r="W386" s="825"/>
      <c r="X386" s="825"/>
    </row>
    <row r="387" spans="1:24" ht="15.75" thickBot="1">
      <c r="A387" s="821" t="s">
        <v>186</v>
      </c>
      <c r="B387" s="822"/>
      <c r="C387" s="831"/>
      <c r="D387" s="832"/>
      <c r="E387" s="831"/>
      <c r="F387" s="833"/>
    </row>
    <row r="389" spans="1:24" ht="15.75" thickBot="1"/>
    <row r="390" spans="1:24">
      <c r="A390" s="809" t="s">
        <v>178</v>
      </c>
      <c r="B390" s="810">
        <f>VLOOKUP(F390,'All GAMES'!$A$6:$L$138,11)</f>
        <v>0.43055555555555558</v>
      </c>
      <c r="C390" s="811" t="s">
        <v>179</v>
      </c>
      <c r="D390" s="812" t="str">
        <f>VLOOKUP(F390,'All GAMES'!$A$6:$L$138,12)</f>
        <v>4B</v>
      </c>
      <c r="E390" s="811" t="s">
        <v>180</v>
      </c>
      <c r="F390" s="813">
        <f>F381+1</f>
        <v>940</v>
      </c>
    </row>
    <row r="391" spans="1:24">
      <c r="A391" s="1604"/>
      <c r="B391" s="1605"/>
      <c r="C391" s="1606" t="s">
        <v>181</v>
      </c>
      <c r="D391" s="1605"/>
      <c r="E391" s="1606" t="s">
        <v>182</v>
      </c>
      <c r="F391" s="1607"/>
    </row>
    <row r="392" spans="1:24">
      <c r="A392" s="1608" t="s">
        <v>183</v>
      </c>
      <c r="B392" s="1609"/>
      <c r="C392" s="1610" t="str">
        <f>VLOOKUP($F390,'All GAMES'!$A$6:$L$138,3)</f>
        <v xml:space="preserve">Walram E4 </v>
      </c>
      <c r="D392" s="1611"/>
      <c r="E392" s="1610" t="str">
        <f>VLOOKUP($F390,'All GAMES'!$A$6:$L$138,7)</f>
        <v xml:space="preserve">Scharn F-top </v>
      </c>
      <c r="F392" s="1612"/>
    </row>
    <row r="393" spans="1:24">
      <c r="A393" s="1608" t="s">
        <v>25</v>
      </c>
      <c r="B393" s="1609"/>
      <c r="C393" s="1613"/>
      <c r="D393" s="1614"/>
      <c r="E393" s="1613"/>
      <c r="F393" s="1615"/>
    </row>
    <row r="394" spans="1:24">
      <c r="A394" s="814" t="s">
        <v>184</v>
      </c>
      <c r="B394" s="815"/>
      <c r="C394" s="816"/>
      <c r="D394" s="817"/>
      <c r="E394" s="818"/>
      <c r="F394" s="819"/>
    </row>
    <row r="395" spans="1:24">
      <c r="A395" s="814" t="s">
        <v>185</v>
      </c>
      <c r="B395" s="815"/>
      <c r="C395" s="818"/>
      <c r="D395" s="820"/>
      <c r="E395" s="818"/>
      <c r="F395" s="819"/>
    </row>
    <row r="396" spans="1:24" ht="15.75" thickBot="1">
      <c r="A396" s="821" t="s">
        <v>186</v>
      </c>
      <c r="B396" s="822"/>
      <c r="C396" s="831"/>
      <c r="D396" s="832"/>
      <c r="E396" s="831"/>
      <c r="F396" s="833"/>
    </row>
    <row r="402" spans="1:6" ht="15.75" thickBot="1"/>
    <row r="403" spans="1:6">
      <c r="A403" s="809" t="s">
        <v>178</v>
      </c>
      <c r="B403" s="810">
        <f>VLOOKUP(F403,'All GAMES'!$A$6:$L$138,11)</f>
        <v>0.47916666666666669</v>
      </c>
      <c r="C403" s="811" t="s">
        <v>179</v>
      </c>
      <c r="D403" s="812" t="str">
        <f>VLOOKUP(F403,'All GAMES'!$A$6:$L$138,12)</f>
        <v>1A</v>
      </c>
      <c r="E403" s="811" t="s">
        <v>180</v>
      </c>
      <c r="F403" s="813">
        <f>F390+1</f>
        <v>941</v>
      </c>
    </row>
    <row r="404" spans="1:6">
      <c r="A404" s="1604"/>
      <c r="B404" s="1605"/>
      <c r="C404" s="1606" t="s">
        <v>181</v>
      </c>
      <c r="D404" s="1605"/>
      <c r="E404" s="1606" t="s">
        <v>182</v>
      </c>
      <c r="F404" s="1607"/>
    </row>
    <row r="405" spans="1:6">
      <c r="A405" s="1608" t="s">
        <v>183</v>
      </c>
      <c r="B405" s="1609"/>
      <c r="C405" s="1610" t="str">
        <f>VLOOKUP($F403,'All GAMES'!$A$6:$L$138,3)</f>
        <v xml:space="preserve">Scharn E2 </v>
      </c>
      <c r="D405" s="1611"/>
      <c r="E405" s="1610" t="str">
        <f>VLOOKUP($F403,'All GAMES'!$A$6:$L$138,7)</f>
        <v>Groene Ster E3</v>
      </c>
      <c r="F405" s="1612"/>
    </row>
    <row r="406" spans="1:6">
      <c r="A406" s="1608" t="s">
        <v>25</v>
      </c>
      <c r="B406" s="1609"/>
      <c r="C406" s="1613"/>
      <c r="D406" s="1614"/>
      <c r="E406" s="1613"/>
      <c r="F406" s="1615"/>
    </row>
    <row r="407" spans="1:6">
      <c r="A407" s="814" t="s">
        <v>184</v>
      </c>
      <c r="B407" s="815"/>
      <c r="C407" s="816"/>
      <c r="D407" s="817"/>
      <c r="E407" s="818"/>
      <c r="F407" s="819"/>
    </row>
    <row r="408" spans="1:6">
      <c r="A408" s="814" t="s">
        <v>185</v>
      </c>
      <c r="B408" s="815"/>
      <c r="C408" s="818"/>
      <c r="D408" s="820"/>
      <c r="E408" s="818"/>
      <c r="F408" s="819"/>
    </row>
    <row r="409" spans="1:6" ht="15.75" thickBot="1">
      <c r="A409" s="821" t="s">
        <v>186</v>
      </c>
      <c r="B409" s="822"/>
      <c r="C409" s="831"/>
      <c r="D409" s="832"/>
      <c r="E409" s="831"/>
      <c r="F409" s="833"/>
    </row>
    <row r="411" spans="1:6" ht="15.75" thickBot="1"/>
    <row r="412" spans="1:6">
      <c r="A412" s="809" t="s">
        <v>178</v>
      </c>
      <c r="B412" s="810">
        <f>VLOOKUP(F412,'All GAMES'!$A$6:$L$138,11)</f>
        <v>0.47916666666666669</v>
      </c>
      <c r="C412" s="811" t="s">
        <v>179</v>
      </c>
      <c r="D412" s="812" t="str">
        <f>VLOOKUP(F412,'All GAMES'!$A$6:$L$138,12)</f>
        <v>1B</v>
      </c>
      <c r="E412" s="811" t="s">
        <v>180</v>
      </c>
      <c r="F412" s="813">
        <f>F403+1</f>
        <v>942</v>
      </c>
    </row>
    <row r="413" spans="1:6">
      <c r="A413" s="1604"/>
      <c r="B413" s="1605"/>
      <c r="C413" s="1606" t="s">
        <v>181</v>
      </c>
      <c r="D413" s="1605"/>
      <c r="E413" s="1606" t="s">
        <v>182</v>
      </c>
      <c r="F413" s="1607"/>
    </row>
    <row r="414" spans="1:6">
      <c r="A414" s="1608" t="s">
        <v>183</v>
      </c>
      <c r="B414" s="1609"/>
      <c r="C414" s="1610" t="str">
        <f>VLOOKUP($F412,'All GAMES'!$A$6:$L$138,3)</f>
        <v>RKASV E1</v>
      </c>
      <c r="D414" s="1611"/>
      <c r="E414" s="1610" t="str">
        <f>VLOOKUP($F412,'All GAMES'!$A$6:$L$138,7)</f>
        <v>RKVVL/Polaris E2</v>
      </c>
      <c r="F414" s="1612"/>
    </row>
    <row r="415" spans="1:6">
      <c r="A415" s="1608" t="s">
        <v>25</v>
      </c>
      <c r="B415" s="1609"/>
      <c r="C415" s="1613"/>
      <c r="D415" s="1614"/>
      <c r="E415" s="1613"/>
      <c r="F415" s="1615"/>
    </row>
    <row r="416" spans="1:6">
      <c r="A416" s="814" t="s">
        <v>184</v>
      </c>
      <c r="B416" s="815"/>
      <c r="C416" s="816"/>
      <c r="D416" s="817"/>
      <c r="E416" s="818"/>
      <c r="F416" s="819"/>
    </row>
    <row r="417" spans="1:6">
      <c r="A417" s="814" t="s">
        <v>185</v>
      </c>
      <c r="B417" s="815"/>
      <c r="C417" s="818"/>
      <c r="D417" s="820"/>
      <c r="E417" s="818"/>
      <c r="F417" s="819"/>
    </row>
    <row r="418" spans="1:6" ht="15.75" thickBot="1">
      <c r="A418" s="821" t="s">
        <v>186</v>
      </c>
      <c r="B418" s="822"/>
      <c r="C418" s="831"/>
      <c r="D418" s="832"/>
      <c r="E418" s="831"/>
      <c r="F418" s="833"/>
    </row>
    <row r="420" spans="1:6" ht="15.75" thickBot="1"/>
    <row r="421" spans="1:6">
      <c r="A421" s="809" t="s">
        <v>178</v>
      </c>
      <c r="B421" s="810">
        <f>VLOOKUP(F421,'All GAMES'!$A$6:$L$138,11)</f>
        <v>0.47916666666666669</v>
      </c>
      <c r="C421" s="811" t="s">
        <v>179</v>
      </c>
      <c r="D421" s="812" t="str">
        <f>VLOOKUP(F421,'All GAMES'!$A$6:$L$138,12)</f>
        <v>2A</v>
      </c>
      <c r="E421" s="811" t="s">
        <v>180</v>
      </c>
      <c r="F421" s="813">
        <f>F412+1</f>
        <v>943</v>
      </c>
    </row>
    <row r="422" spans="1:6">
      <c r="A422" s="1604"/>
      <c r="B422" s="1605"/>
      <c r="C422" s="1606" t="s">
        <v>181</v>
      </c>
      <c r="D422" s="1605"/>
      <c r="E422" s="1606" t="s">
        <v>182</v>
      </c>
      <c r="F422" s="1607"/>
    </row>
    <row r="423" spans="1:6">
      <c r="A423" s="1608" t="s">
        <v>183</v>
      </c>
      <c r="B423" s="1609"/>
      <c r="C423" s="1610" t="str">
        <f>VLOOKUP($F421,'All GAMES'!$A$6:$L$138,3)</f>
        <v>RKSV Heer E1</v>
      </c>
      <c r="D423" s="1611"/>
      <c r="E423" s="1610" t="str">
        <f>VLOOKUP($F421,'All GAMES'!$A$6:$L$138,7)</f>
        <v xml:space="preserve">FC Galmaarden </v>
      </c>
      <c r="F423" s="1612"/>
    </row>
    <row r="424" spans="1:6">
      <c r="A424" s="1608" t="s">
        <v>25</v>
      </c>
      <c r="B424" s="1609"/>
      <c r="C424" s="1613"/>
      <c r="D424" s="1614"/>
      <c r="E424" s="1613"/>
      <c r="F424" s="1615"/>
    </row>
    <row r="425" spans="1:6">
      <c r="A425" s="814" t="s">
        <v>184</v>
      </c>
      <c r="B425" s="815"/>
      <c r="C425" s="816"/>
      <c r="D425" s="817"/>
      <c r="E425" s="818"/>
      <c r="F425" s="819"/>
    </row>
    <row r="426" spans="1:6">
      <c r="A426" s="814" t="s">
        <v>185</v>
      </c>
      <c r="B426" s="815"/>
      <c r="C426" s="818"/>
      <c r="D426" s="820"/>
      <c r="E426" s="818"/>
      <c r="F426" s="819"/>
    </row>
    <row r="427" spans="1:6" ht="15.75" thickBot="1">
      <c r="A427" s="821" t="s">
        <v>186</v>
      </c>
      <c r="B427" s="822"/>
      <c r="C427" s="831"/>
      <c r="D427" s="832"/>
      <c r="E427" s="831"/>
      <c r="F427" s="833"/>
    </row>
    <row r="429" spans="1:6" ht="15.75" thickBot="1"/>
    <row r="430" spans="1:6">
      <c r="A430" s="809" t="s">
        <v>178</v>
      </c>
      <c r="B430" s="810">
        <f>VLOOKUP(F430,'All GAMES'!$A$6:$L$138,11)</f>
        <v>0.47916666666666669</v>
      </c>
      <c r="C430" s="811" t="s">
        <v>179</v>
      </c>
      <c r="D430" s="812" t="str">
        <f>VLOOKUP(F430,'All GAMES'!$A$6:$L$138,12)</f>
        <v>2B</v>
      </c>
      <c r="E430" s="811" t="s">
        <v>180</v>
      </c>
      <c r="F430" s="813">
        <f>F421+1</f>
        <v>944</v>
      </c>
    </row>
    <row r="431" spans="1:6">
      <c r="A431" s="1604"/>
      <c r="B431" s="1605"/>
      <c r="C431" s="1606" t="s">
        <v>181</v>
      </c>
      <c r="D431" s="1605"/>
      <c r="E431" s="1606" t="s">
        <v>182</v>
      </c>
      <c r="F431" s="1607"/>
    </row>
    <row r="432" spans="1:6">
      <c r="A432" s="1608" t="s">
        <v>183</v>
      </c>
      <c r="B432" s="1609"/>
      <c r="C432" s="1610" t="str">
        <f>VLOOKUP($F430,'All GAMES'!$A$6:$L$138,3)</f>
        <v>Geulsche Boys E2</v>
      </c>
      <c r="D432" s="1611"/>
      <c r="E432" s="1610" t="str">
        <f>VLOOKUP($F430,'All GAMES'!$A$6:$L$138,7)</f>
        <v xml:space="preserve">Scharn F-top </v>
      </c>
      <c r="F432" s="1612"/>
    </row>
    <row r="433" spans="1:6">
      <c r="A433" s="1608" t="s">
        <v>25</v>
      </c>
      <c r="B433" s="1609"/>
      <c r="C433" s="1613"/>
      <c r="D433" s="1614"/>
      <c r="E433" s="1613"/>
      <c r="F433" s="1615"/>
    </row>
    <row r="434" spans="1:6">
      <c r="A434" s="814" t="s">
        <v>184</v>
      </c>
      <c r="B434" s="815"/>
      <c r="C434" s="816"/>
      <c r="D434" s="817"/>
      <c r="E434" s="818"/>
      <c r="F434" s="819"/>
    </row>
    <row r="435" spans="1:6">
      <c r="A435" s="814" t="s">
        <v>185</v>
      </c>
      <c r="B435" s="815"/>
      <c r="C435" s="818"/>
      <c r="D435" s="820"/>
      <c r="E435" s="818"/>
      <c r="F435" s="819"/>
    </row>
    <row r="436" spans="1:6" ht="15.75" thickBot="1">
      <c r="A436" s="821" t="s">
        <v>186</v>
      </c>
      <c r="B436" s="822"/>
      <c r="C436" s="831"/>
      <c r="D436" s="832"/>
      <c r="E436" s="831"/>
      <c r="F436" s="833"/>
    </row>
    <row r="442" spans="1:6" ht="15.75" thickBot="1"/>
    <row r="443" spans="1:6">
      <c r="A443" s="809" t="s">
        <v>178</v>
      </c>
      <c r="B443" s="810">
        <f>VLOOKUP(F443,'All GAMES'!$A$6:$L$138,11)</f>
        <v>0.49305555555555558</v>
      </c>
      <c r="C443" s="811" t="s">
        <v>179</v>
      </c>
      <c r="D443" s="812" t="str">
        <f>VLOOKUP(F443,'All GAMES'!$A$6:$L$138,12)</f>
        <v>1A</v>
      </c>
      <c r="E443" s="811" t="s">
        <v>180</v>
      </c>
      <c r="F443" s="813">
        <f>F430+1</f>
        <v>945</v>
      </c>
    </row>
    <row r="444" spans="1:6">
      <c r="A444" s="1604"/>
      <c r="B444" s="1605"/>
      <c r="C444" s="1606" t="s">
        <v>181</v>
      </c>
      <c r="D444" s="1605"/>
      <c r="E444" s="1606" t="s">
        <v>182</v>
      </c>
      <c r="F444" s="1607"/>
    </row>
    <row r="445" spans="1:6">
      <c r="A445" s="1608" t="s">
        <v>183</v>
      </c>
      <c r="B445" s="1609"/>
      <c r="C445" s="1610" t="str">
        <f>VLOOKUP($F443,'All GAMES'!$A$6:$L$138,3)</f>
        <v xml:space="preserve">Scharn E2 </v>
      </c>
      <c r="D445" s="1611"/>
      <c r="E445" s="1610" t="str">
        <f>VLOOKUP($F443,'All GAMES'!$A$6:$L$138,7)</f>
        <v>RKASV E1 w.n.s.</v>
      </c>
      <c r="F445" s="1612"/>
    </row>
    <row r="446" spans="1:6">
      <c r="A446" s="1608" t="s">
        <v>25</v>
      </c>
      <c r="B446" s="1609"/>
      <c r="C446" s="1613"/>
      <c r="D446" s="1614"/>
      <c r="E446" s="1613"/>
      <c r="F446" s="1615"/>
    </row>
    <row r="447" spans="1:6">
      <c r="A447" s="814" t="s">
        <v>184</v>
      </c>
      <c r="B447" s="815"/>
      <c r="C447" s="816"/>
      <c r="D447" s="817"/>
      <c r="E447" s="818"/>
      <c r="F447" s="819"/>
    </row>
    <row r="448" spans="1:6">
      <c r="A448" s="814" t="s">
        <v>185</v>
      </c>
      <c r="B448" s="815"/>
      <c r="C448" s="818"/>
      <c r="D448" s="820"/>
      <c r="E448" s="818"/>
      <c r="F448" s="819"/>
    </row>
    <row r="449" spans="1:6" ht="15.75" thickBot="1">
      <c r="A449" s="821" t="s">
        <v>186</v>
      </c>
      <c r="B449" s="822"/>
      <c r="C449" s="831"/>
      <c r="D449" s="832"/>
      <c r="E449" s="831"/>
      <c r="F449" s="833"/>
    </row>
    <row r="450" spans="1:6" ht="15.75" thickBot="1"/>
    <row r="451" spans="1:6">
      <c r="A451" s="809" t="s">
        <v>178</v>
      </c>
      <c r="B451" s="810">
        <f>VLOOKUP(F451,'All GAMES'!$A$6:$L$138,11)</f>
        <v>0.49305555555555558</v>
      </c>
      <c r="C451" s="811" t="s">
        <v>179</v>
      </c>
      <c r="D451" s="812" t="str">
        <f>VLOOKUP(F451,'All GAMES'!$A$6:$L$138,12)</f>
        <v>1B</v>
      </c>
      <c r="E451" s="811" t="s">
        <v>180</v>
      </c>
      <c r="F451" s="813">
        <f>F443+1</f>
        <v>946</v>
      </c>
    </row>
    <row r="452" spans="1:6">
      <c r="A452" s="1604"/>
      <c r="B452" s="1605"/>
      <c r="C452" s="1606" t="s">
        <v>181</v>
      </c>
      <c r="D452" s="1605"/>
      <c r="E452" s="1606" t="s">
        <v>182</v>
      </c>
      <c r="F452" s="1607"/>
    </row>
    <row r="453" spans="1:6">
      <c r="A453" s="1608" t="s">
        <v>183</v>
      </c>
      <c r="B453" s="1609"/>
      <c r="C453" s="1610" t="str">
        <f>VLOOKUP($F451,'All GAMES'!$A$6:$L$138,3)</f>
        <v xml:space="preserve">FC Galmaarden </v>
      </c>
      <c r="D453" s="1611"/>
      <c r="E453" s="1610" t="str">
        <f>VLOOKUP($F451,'All GAMES'!$A$6:$L$138,7)</f>
        <v xml:space="preserve">Scharn F-top </v>
      </c>
      <c r="F453" s="1612"/>
    </row>
    <row r="454" spans="1:6">
      <c r="A454" s="1608" t="s">
        <v>25</v>
      </c>
      <c r="B454" s="1609"/>
      <c r="C454" s="1613"/>
      <c r="D454" s="1614"/>
      <c r="E454" s="1613"/>
      <c r="F454" s="1615"/>
    </row>
    <row r="455" spans="1:6">
      <c r="A455" s="814" t="s">
        <v>184</v>
      </c>
      <c r="B455" s="815"/>
      <c r="C455" s="816"/>
      <c r="D455" s="817"/>
      <c r="E455" s="818"/>
      <c r="F455" s="819"/>
    </row>
    <row r="456" spans="1:6">
      <c r="A456" s="814" t="s">
        <v>185</v>
      </c>
      <c r="B456" s="815"/>
      <c r="C456" s="818"/>
      <c r="D456" s="820"/>
      <c r="E456" s="818"/>
      <c r="F456" s="819"/>
    </row>
    <row r="457" spans="1:6" ht="15.75" thickBot="1">
      <c r="A457" s="821" t="s">
        <v>186</v>
      </c>
      <c r="B457" s="822"/>
      <c r="C457" s="831"/>
      <c r="D457" s="832"/>
      <c r="E457" s="831"/>
      <c r="F457" s="833"/>
    </row>
    <row r="459" spans="1:6" ht="15.75" thickBot="1"/>
    <row r="460" spans="1:6">
      <c r="A460" s="809" t="s">
        <v>178</v>
      </c>
      <c r="B460" s="810">
        <f>VLOOKUP(F460,'All GAMES'!$A$6:$L$138,11)</f>
        <v>0.49305555555555558</v>
      </c>
      <c r="C460" s="811" t="s">
        <v>179</v>
      </c>
      <c r="D460" s="812" t="str">
        <f>VLOOKUP(F460,'All GAMES'!$A$6:$L$138,12)</f>
        <v>2A</v>
      </c>
      <c r="E460" s="811" t="s">
        <v>180</v>
      </c>
      <c r="F460" s="813">
        <f>F451+1</f>
        <v>947</v>
      </c>
    </row>
    <row r="461" spans="1:6">
      <c r="A461" s="1604"/>
      <c r="B461" s="1605"/>
      <c r="C461" s="1606" t="s">
        <v>181</v>
      </c>
      <c r="D461" s="1605"/>
      <c r="E461" s="1606" t="s">
        <v>182</v>
      </c>
      <c r="F461" s="1607"/>
    </row>
    <row r="462" spans="1:6">
      <c r="A462" s="1608" t="s">
        <v>183</v>
      </c>
      <c r="B462" s="1609"/>
      <c r="C462" s="1610" t="str">
        <f>VLOOKUP($F460,'All GAMES'!$A$6:$L$138,3)</f>
        <v>Groene Ster E3</v>
      </c>
      <c r="D462" s="1611"/>
      <c r="E462" s="1610" t="str">
        <f>VLOOKUP($F460,'All GAMES'!$A$6:$L$138,7)</f>
        <v>RKVVL/Polaris E2</v>
      </c>
      <c r="F462" s="1612"/>
    </row>
    <row r="463" spans="1:6">
      <c r="A463" s="1608" t="s">
        <v>25</v>
      </c>
      <c r="B463" s="1609"/>
      <c r="C463" s="1613"/>
      <c r="D463" s="1614"/>
      <c r="E463" s="1613"/>
      <c r="F463" s="1615"/>
    </row>
    <row r="464" spans="1:6">
      <c r="A464" s="814" t="s">
        <v>184</v>
      </c>
      <c r="B464" s="815"/>
      <c r="C464" s="816"/>
      <c r="D464" s="817"/>
      <c r="E464" s="818"/>
      <c r="F464" s="819"/>
    </row>
    <row r="465" spans="1:6">
      <c r="A465" s="814" t="s">
        <v>185</v>
      </c>
      <c r="B465" s="815"/>
      <c r="C465" s="818"/>
      <c r="D465" s="820"/>
      <c r="E465" s="818"/>
      <c r="F465" s="819"/>
    </row>
    <row r="466" spans="1:6" ht="15.75" thickBot="1">
      <c r="A466" s="821" t="s">
        <v>186</v>
      </c>
      <c r="B466" s="822"/>
      <c r="C466" s="831"/>
      <c r="D466" s="832"/>
      <c r="E466" s="831"/>
      <c r="F466" s="833"/>
    </row>
    <row r="468" spans="1:6" ht="15.75" thickBot="1"/>
    <row r="469" spans="1:6">
      <c r="A469" s="809" t="s">
        <v>178</v>
      </c>
      <c r="B469" s="810">
        <f>VLOOKUP(F469,'All GAMES'!$A$6:$L$138,11)</f>
        <v>0.49305555555555558</v>
      </c>
      <c r="C469" s="811" t="s">
        <v>179</v>
      </c>
      <c r="D469" s="812" t="str">
        <f>VLOOKUP(F469,'All GAMES'!$A$6:$L$138,12)</f>
        <v>2B</v>
      </c>
      <c r="E469" s="811" t="s">
        <v>180</v>
      </c>
      <c r="F469" s="813">
        <f>F460+1</f>
        <v>948</v>
      </c>
    </row>
    <row r="470" spans="1:6">
      <c r="A470" s="1604"/>
      <c r="B470" s="1605"/>
      <c r="C470" s="1606" t="s">
        <v>181</v>
      </c>
      <c r="D470" s="1605"/>
      <c r="E470" s="1606" t="s">
        <v>182</v>
      </c>
      <c r="F470" s="1607"/>
    </row>
    <row r="471" spans="1:6">
      <c r="A471" s="1608" t="s">
        <v>183</v>
      </c>
      <c r="B471" s="1609"/>
      <c r="C471" s="1610" t="str">
        <f>VLOOKUP($F469,'All GAMES'!$A$6:$L$138,3)</f>
        <v>RKSV Heer E1</v>
      </c>
      <c r="D471" s="1611"/>
      <c r="E471" s="1610" t="str">
        <f>VLOOKUP($F469,'All GAMES'!$A$6:$L$138,7)</f>
        <v>Geulsche Boys E2</v>
      </c>
      <c r="F471" s="1612"/>
    </row>
    <row r="472" spans="1:6">
      <c r="A472" s="1608" t="s">
        <v>25</v>
      </c>
      <c r="B472" s="1609"/>
      <c r="C472" s="1613"/>
      <c r="D472" s="1614"/>
      <c r="E472" s="1613"/>
      <c r="F472" s="1615"/>
    </row>
    <row r="473" spans="1:6">
      <c r="A473" s="814" t="s">
        <v>184</v>
      </c>
      <c r="B473" s="815"/>
      <c r="C473" s="816"/>
      <c r="D473" s="817"/>
      <c r="E473" s="818"/>
      <c r="F473" s="819"/>
    </row>
    <row r="474" spans="1:6">
      <c r="A474" s="814" t="s">
        <v>185</v>
      </c>
      <c r="B474" s="815"/>
      <c r="C474" s="818"/>
      <c r="D474" s="820"/>
      <c r="E474" s="818"/>
      <c r="F474" s="819"/>
    </row>
    <row r="475" spans="1:6" ht="15.75" thickBot="1">
      <c r="A475" s="821" t="s">
        <v>186</v>
      </c>
      <c r="B475" s="822"/>
      <c r="C475" s="831"/>
      <c r="D475" s="832"/>
      <c r="E475" s="831"/>
      <c r="F475" s="833"/>
    </row>
    <row r="482" spans="1:6" ht="15.75" thickBot="1"/>
    <row r="483" spans="1:6">
      <c r="A483" s="809" t="s">
        <v>178</v>
      </c>
      <c r="B483" s="810">
        <f>VLOOKUP(F483,'All GAMES'!$A$6:$L$138,11)</f>
        <v>0.50694444444444442</v>
      </c>
      <c r="C483" s="811" t="s">
        <v>179</v>
      </c>
      <c r="D483" s="812" t="str">
        <f>VLOOKUP(F483,'All GAMES'!$A$6:$L$138,12)</f>
        <v>2A</v>
      </c>
      <c r="E483" s="811" t="s">
        <v>180</v>
      </c>
      <c r="F483" s="813">
        <f>F469+1</f>
        <v>949</v>
      </c>
    </row>
    <row r="484" spans="1:6">
      <c r="A484" s="1604"/>
      <c r="B484" s="1605"/>
      <c r="C484" s="1606" t="s">
        <v>181</v>
      </c>
      <c r="D484" s="1605"/>
      <c r="E484" s="1606" t="s">
        <v>182</v>
      </c>
      <c r="F484" s="1607"/>
    </row>
    <row r="485" spans="1:6">
      <c r="A485" s="1608" t="s">
        <v>183</v>
      </c>
      <c r="B485" s="1609"/>
      <c r="C485" s="1610" t="str">
        <f>VLOOKUP($F483,'All GAMES'!$A$6:$L$138,3)</f>
        <v>Groene Ster E3</v>
      </c>
      <c r="D485" s="1611"/>
      <c r="E485" s="1610" t="str">
        <f>VLOOKUP($F483,'All GAMES'!$A$6:$L$138,7)</f>
        <v>RKSV Heer E1</v>
      </c>
      <c r="F485" s="1612"/>
    </row>
    <row r="486" spans="1:6">
      <c r="A486" s="1608" t="s">
        <v>25</v>
      </c>
      <c r="B486" s="1609"/>
      <c r="C486" s="1613"/>
      <c r="D486" s="1614"/>
      <c r="E486" s="1613"/>
      <c r="F486" s="1615"/>
    </row>
    <row r="487" spans="1:6">
      <c r="A487" s="814" t="s">
        <v>184</v>
      </c>
      <c r="B487" s="815"/>
      <c r="C487" s="816"/>
      <c r="D487" s="817"/>
      <c r="E487" s="818"/>
      <c r="F487" s="819"/>
    </row>
    <row r="488" spans="1:6">
      <c r="A488" s="814" t="s">
        <v>185</v>
      </c>
      <c r="B488" s="815"/>
      <c r="C488" s="818"/>
      <c r="D488" s="820"/>
      <c r="E488" s="818"/>
      <c r="F488" s="819"/>
    </row>
    <row r="489" spans="1:6" ht="15.75" thickBot="1">
      <c r="A489" s="821" t="s">
        <v>186</v>
      </c>
      <c r="B489" s="822"/>
      <c r="C489" s="831"/>
      <c r="D489" s="832"/>
      <c r="E489" s="831"/>
      <c r="F489" s="833"/>
    </row>
    <row r="491" spans="1:6" ht="15.75" thickBot="1"/>
    <row r="492" spans="1:6">
      <c r="A492" s="809" t="s">
        <v>178</v>
      </c>
      <c r="B492" s="810">
        <f>VLOOKUP(F492,'All GAMES'!$A$6:$L$138,11)</f>
        <v>0.50694444444444442</v>
      </c>
      <c r="C492" s="811" t="s">
        <v>179</v>
      </c>
      <c r="D492" s="812" t="str">
        <f>VLOOKUP(F492,'All GAMES'!$A$6:$L$138,12)</f>
        <v>2B</v>
      </c>
      <c r="E492" s="811" t="s">
        <v>180</v>
      </c>
      <c r="F492" s="813">
        <f>F483+1</f>
        <v>950</v>
      </c>
    </row>
    <row r="493" spans="1:6">
      <c r="A493" s="1604"/>
      <c r="B493" s="1605"/>
      <c r="C493" s="1606" t="s">
        <v>181</v>
      </c>
      <c r="D493" s="1605"/>
      <c r="E493" s="1606" t="s">
        <v>182</v>
      </c>
      <c r="F493" s="1607"/>
    </row>
    <row r="494" spans="1:6">
      <c r="A494" s="1608" t="s">
        <v>183</v>
      </c>
      <c r="B494" s="1609"/>
      <c r="C494" s="1610" t="str">
        <f>VLOOKUP($F492,'All GAMES'!$A$6:$L$138,3)</f>
        <v>RKVVL/Polaris E2</v>
      </c>
      <c r="D494" s="1611"/>
      <c r="E494" s="1610" t="str">
        <f>VLOOKUP($F492,'All GAMES'!$A$6:$L$138,7)</f>
        <v>Geulsche Boys E2</v>
      </c>
      <c r="F494" s="1612"/>
    </row>
    <row r="495" spans="1:6">
      <c r="A495" s="1608" t="s">
        <v>25</v>
      </c>
      <c r="B495" s="1609"/>
      <c r="C495" s="1613"/>
      <c r="D495" s="1614"/>
      <c r="E495" s="1613"/>
      <c r="F495" s="1615"/>
    </row>
    <row r="496" spans="1:6">
      <c r="A496" s="814" t="s">
        <v>184</v>
      </c>
      <c r="B496" s="815"/>
      <c r="C496" s="816"/>
      <c r="D496" s="817"/>
      <c r="E496" s="818"/>
      <c r="F496" s="819"/>
    </row>
    <row r="497" spans="1:6">
      <c r="A497" s="814" t="s">
        <v>185</v>
      </c>
      <c r="B497" s="815"/>
      <c r="C497" s="818"/>
      <c r="D497" s="820"/>
      <c r="E497" s="818"/>
      <c r="F497" s="819"/>
    </row>
    <row r="498" spans="1:6" ht="15.75" thickBot="1">
      <c r="A498" s="821" t="s">
        <v>186</v>
      </c>
      <c r="B498" s="822"/>
      <c r="C498" s="831"/>
      <c r="D498" s="832"/>
      <c r="E498" s="831"/>
      <c r="F498" s="833"/>
    </row>
    <row r="500" spans="1:6" ht="15.75" thickBot="1"/>
    <row r="501" spans="1:6">
      <c r="A501" s="809" t="s">
        <v>178</v>
      </c>
      <c r="B501" s="810">
        <f>VLOOKUP(F501,'All GAMES'!$A$6:$L$138,11)</f>
        <v>0.50694444444444442</v>
      </c>
      <c r="C501" s="811" t="s">
        <v>179</v>
      </c>
      <c r="D501" s="812" t="str">
        <f>VLOOKUP(F501,'All GAMES'!$A$6:$L$138,12)</f>
        <v>1A</v>
      </c>
      <c r="E501" s="811" t="s">
        <v>180</v>
      </c>
      <c r="F501" s="813">
        <f>F492+1</f>
        <v>951</v>
      </c>
    </row>
    <row r="502" spans="1:6">
      <c r="A502" s="1604"/>
      <c r="B502" s="1605"/>
      <c r="C502" s="1606" t="s">
        <v>181</v>
      </c>
      <c r="D502" s="1605"/>
      <c r="E502" s="1606" t="s">
        <v>182</v>
      </c>
      <c r="F502" s="1607"/>
    </row>
    <row r="503" spans="1:6">
      <c r="A503" s="1608" t="s">
        <v>183</v>
      </c>
      <c r="B503" s="1609"/>
      <c r="C503" s="1610" t="str">
        <f>VLOOKUP($F501,'All GAMES'!$A$6:$L$138,3)</f>
        <v xml:space="preserve">Scharn E2 </v>
      </c>
      <c r="D503" s="1611"/>
      <c r="E503" s="1610" t="str">
        <f>VLOOKUP($F501,'All GAMES'!$A$6:$L$138,7)</f>
        <v xml:space="preserve">Scharn F-top </v>
      </c>
      <c r="F503" s="1612"/>
    </row>
    <row r="504" spans="1:6">
      <c r="A504" s="1608" t="s">
        <v>25</v>
      </c>
      <c r="B504" s="1609"/>
      <c r="C504" s="1613"/>
      <c r="D504" s="1614"/>
      <c r="E504" s="1613"/>
      <c r="F504" s="1615"/>
    </row>
    <row r="505" spans="1:6">
      <c r="A505" s="814" t="s">
        <v>184</v>
      </c>
      <c r="B505" s="815"/>
      <c r="C505" s="816"/>
      <c r="D505" s="817"/>
      <c r="E505" s="818"/>
      <c r="F505" s="819"/>
    </row>
    <row r="506" spans="1:6">
      <c r="A506" s="814" t="s">
        <v>185</v>
      </c>
      <c r="B506" s="815"/>
      <c r="C506" s="818"/>
      <c r="D506" s="820"/>
      <c r="E506" s="818"/>
      <c r="F506" s="819"/>
    </row>
    <row r="507" spans="1:6" ht="15.75" thickBot="1">
      <c r="A507" s="821" t="s">
        <v>186</v>
      </c>
      <c r="B507" s="822"/>
      <c r="C507" s="831"/>
      <c r="D507" s="832"/>
      <c r="E507" s="831"/>
      <c r="F507" s="833"/>
    </row>
    <row r="509" spans="1:6" ht="15.75" thickBot="1"/>
    <row r="510" spans="1:6">
      <c r="A510" s="809" t="s">
        <v>178</v>
      </c>
      <c r="B510" s="810">
        <f>VLOOKUP(F510,'All GAMES'!$A$6:$L$138,11)</f>
        <v>0.50694444444444442</v>
      </c>
      <c r="C510" s="811" t="s">
        <v>179</v>
      </c>
      <c r="D510" s="812" t="str">
        <f>VLOOKUP(F510,'All GAMES'!$A$6:$L$138,12)</f>
        <v>1B</v>
      </c>
      <c r="E510" s="811" t="s">
        <v>180</v>
      </c>
      <c r="F510" s="813">
        <f>F501+1</f>
        <v>952</v>
      </c>
    </row>
    <row r="511" spans="1:6">
      <c r="A511" s="1604"/>
      <c r="B511" s="1605"/>
      <c r="C511" s="1606" t="s">
        <v>181</v>
      </c>
      <c r="D511" s="1605"/>
      <c r="E511" s="1606" t="s">
        <v>182</v>
      </c>
      <c r="F511" s="1607"/>
    </row>
    <row r="512" spans="1:6">
      <c r="A512" s="1608" t="s">
        <v>183</v>
      </c>
      <c r="B512" s="1609"/>
      <c r="C512" s="1610" t="str">
        <f>VLOOKUP($F510,'All GAMES'!$A$6:$L$138,3)</f>
        <v>RKASV E1</v>
      </c>
      <c r="D512" s="1611"/>
      <c r="E512" s="1610" t="str">
        <f>VLOOKUP($F510,'All GAMES'!$A$6:$L$138,7)</f>
        <v xml:space="preserve">FC Galmaarden </v>
      </c>
      <c r="F512" s="1612"/>
    </row>
    <row r="513" spans="1:6">
      <c r="A513" s="1608" t="s">
        <v>25</v>
      </c>
      <c r="B513" s="1609"/>
      <c r="C513" s="1613"/>
      <c r="D513" s="1614"/>
      <c r="E513" s="1613"/>
      <c r="F513" s="1615"/>
    </row>
    <row r="514" spans="1:6">
      <c r="A514" s="814" t="s">
        <v>184</v>
      </c>
      <c r="B514" s="815"/>
      <c r="C514" s="816"/>
      <c r="D514" s="817"/>
      <c r="E514" s="818"/>
      <c r="F514" s="819"/>
    </row>
    <row r="515" spans="1:6">
      <c r="A515" s="814" t="s">
        <v>185</v>
      </c>
      <c r="B515" s="815"/>
      <c r="C515" s="818"/>
      <c r="D515" s="820"/>
      <c r="E515" s="818"/>
      <c r="F515" s="819"/>
    </row>
    <row r="516" spans="1:6" ht="15.75" thickBot="1">
      <c r="A516" s="821" t="s">
        <v>186</v>
      </c>
      <c r="B516" s="822"/>
      <c r="C516" s="831"/>
      <c r="D516" s="832"/>
      <c r="E516" s="831"/>
      <c r="F516" s="833"/>
    </row>
    <row r="522" spans="1:6" ht="15.75" thickBot="1"/>
    <row r="523" spans="1:6">
      <c r="A523" s="809" t="s">
        <v>178</v>
      </c>
      <c r="B523" s="810">
        <f>VLOOKUP(F523,'All GAMES'!$A$6:$L$138,11)</f>
        <v>0.47916666666666669</v>
      </c>
      <c r="C523" s="811" t="s">
        <v>179</v>
      </c>
      <c r="D523" s="812" t="str">
        <f>VLOOKUP(F523,'All GAMES'!$A$6:$L$138,12)</f>
        <v>4A</v>
      </c>
      <c r="E523" s="811" t="s">
        <v>180</v>
      </c>
      <c r="F523" s="813">
        <f>F510+1</f>
        <v>953</v>
      </c>
    </row>
    <row r="524" spans="1:6">
      <c r="A524" s="1604"/>
      <c r="B524" s="1605"/>
      <c r="C524" s="1606" t="s">
        <v>181</v>
      </c>
      <c r="D524" s="1605"/>
      <c r="E524" s="1606" t="s">
        <v>182</v>
      </c>
      <c r="F524" s="1607"/>
    </row>
    <row r="525" spans="1:6">
      <c r="A525" s="1608" t="s">
        <v>183</v>
      </c>
      <c r="B525" s="1609"/>
      <c r="C525" s="1610" t="str">
        <f>VLOOKUP($F523,'All GAMES'!$A$6:$L$138,3)</f>
        <v>DVO E5</v>
      </c>
      <c r="D525" s="1611"/>
      <c r="E525" s="1610" t="str">
        <f>VLOOKUP($F523,'All GAMES'!$A$6:$L$138,7)</f>
        <v>Scharn E9</v>
      </c>
      <c r="F525" s="1612"/>
    </row>
    <row r="526" spans="1:6">
      <c r="A526" s="1608" t="s">
        <v>25</v>
      </c>
      <c r="B526" s="1609"/>
      <c r="C526" s="1613"/>
      <c r="D526" s="1614"/>
      <c r="E526" s="1613"/>
      <c r="F526" s="1615"/>
    </row>
    <row r="527" spans="1:6">
      <c r="A527" s="814" t="s">
        <v>184</v>
      </c>
      <c r="B527" s="815"/>
      <c r="C527" s="816"/>
      <c r="D527" s="817"/>
      <c r="E527" s="818"/>
      <c r="F527" s="819"/>
    </row>
    <row r="528" spans="1:6">
      <c r="A528" s="814" t="s">
        <v>185</v>
      </c>
      <c r="B528" s="815"/>
      <c r="C528" s="818"/>
      <c r="D528" s="820"/>
      <c r="E528" s="818"/>
      <c r="F528" s="819"/>
    </row>
    <row r="529" spans="1:6" ht="15.75" thickBot="1">
      <c r="A529" s="821" t="s">
        <v>186</v>
      </c>
      <c r="B529" s="822"/>
      <c r="C529" s="831"/>
      <c r="D529" s="832"/>
      <c r="E529" s="831"/>
      <c r="F529" s="833"/>
    </row>
    <row r="530" spans="1:6" ht="15.75" thickBot="1"/>
    <row r="531" spans="1:6">
      <c r="A531" s="809" t="s">
        <v>178</v>
      </c>
      <c r="B531" s="810">
        <f>VLOOKUP(F531,'All GAMES'!$A$6:$L$138,11)</f>
        <v>0.47916666666666669</v>
      </c>
      <c r="C531" s="811" t="s">
        <v>179</v>
      </c>
      <c r="D531" s="812" t="str">
        <f>VLOOKUP(F531,'All GAMES'!$A$6:$L$138,12)</f>
        <v>4B</v>
      </c>
      <c r="E531" s="811" t="s">
        <v>180</v>
      </c>
      <c r="F531" s="813">
        <f>F523+1</f>
        <v>954</v>
      </c>
    </row>
    <row r="532" spans="1:6">
      <c r="A532" s="1604"/>
      <c r="B532" s="1605"/>
      <c r="C532" s="1606" t="s">
        <v>181</v>
      </c>
      <c r="D532" s="1605"/>
      <c r="E532" s="1606" t="s">
        <v>182</v>
      </c>
      <c r="F532" s="1607"/>
    </row>
    <row r="533" spans="1:6">
      <c r="A533" s="1608" t="s">
        <v>183</v>
      </c>
      <c r="B533" s="1609"/>
      <c r="C533" s="1610" t="str">
        <f>VLOOKUP($F531,'All GAMES'!$A$6:$L$138,3)</f>
        <v>Scharn F all stars</v>
      </c>
      <c r="D533" s="1611"/>
      <c r="E533" s="1610" t="str">
        <f>VLOOKUP($F531,'All GAMES'!$A$6:$L$138,7)</f>
        <v>Sporting Sittard E2</v>
      </c>
      <c r="F533" s="1612"/>
    </row>
    <row r="534" spans="1:6">
      <c r="A534" s="1608" t="s">
        <v>25</v>
      </c>
      <c r="B534" s="1609"/>
      <c r="C534" s="1613"/>
      <c r="D534" s="1614"/>
      <c r="E534" s="1613"/>
      <c r="F534" s="1615"/>
    </row>
    <row r="535" spans="1:6">
      <c r="A535" s="814" t="s">
        <v>184</v>
      </c>
      <c r="B535" s="815"/>
      <c r="C535" s="816"/>
      <c r="D535" s="817"/>
      <c r="E535" s="818"/>
      <c r="F535" s="819"/>
    </row>
    <row r="536" spans="1:6">
      <c r="A536" s="814" t="s">
        <v>185</v>
      </c>
      <c r="B536" s="815"/>
      <c r="C536" s="818"/>
      <c r="D536" s="820"/>
      <c r="E536" s="818"/>
      <c r="F536" s="819"/>
    </row>
    <row r="537" spans="1:6" ht="15.75" thickBot="1">
      <c r="A537" s="821" t="s">
        <v>186</v>
      </c>
      <c r="B537" s="822"/>
      <c r="C537" s="831"/>
      <c r="D537" s="832"/>
      <c r="E537" s="831"/>
      <c r="F537" s="833"/>
    </row>
    <row r="538" spans="1:6" ht="15.75" thickBot="1"/>
    <row r="539" spans="1:6">
      <c r="A539" s="809" t="s">
        <v>178</v>
      </c>
      <c r="B539" s="810">
        <f>VLOOKUP(F539,'All GAMES'!$A$6:$L$138,11)</f>
        <v>0.49652777777777779</v>
      </c>
      <c r="C539" s="811" t="s">
        <v>179</v>
      </c>
      <c r="D539" s="812" t="str">
        <f>VLOOKUP(F539,'All GAMES'!$A$6:$L$138,12)</f>
        <v>4A</v>
      </c>
      <c r="E539" s="811" t="s">
        <v>180</v>
      </c>
      <c r="F539" s="813">
        <f>F531+1</f>
        <v>955</v>
      </c>
    </row>
    <row r="540" spans="1:6">
      <c r="A540" s="1604"/>
      <c r="B540" s="1605"/>
      <c r="C540" s="1606" t="s">
        <v>181</v>
      </c>
      <c r="D540" s="1605"/>
      <c r="E540" s="1606" t="s">
        <v>182</v>
      </c>
      <c r="F540" s="1607"/>
    </row>
    <row r="541" spans="1:6">
      <c r="A541" s="1608" t="s">
        <v>183</v>
      </c>
      <c r="B541" s="1609"/>
      <c r="C541" s="1610" t="str">
        <f>VLOOKUP($F539,'All GAMES'!$A$6:$L$138,3)</f>
        <v>Scharn F all stars</v>
      </c>
      <c r="D541" s="1611"/>
      <c r="E541" s="1610" t="str">
        <f>VLOOKUP($F539,'All GAMES'!$A$6:$L$138,7)</f>
        <v>DVO E5</v>
      </c>
      <c r="F541" s="1612"/>
    </row>
    <row r="542" spans="1:6">
      <c r="A542" s="1608" t="s">
        <v>25</v>
      </c>
      <c r="B542" s="1609"/>
      <c r="C542" s="1613"/>
      <c r="D542" s="1614"/>
      <c r="E542" s="1613"/>
      <c r="F542" s="1615"/>
    </row>
    <row r="543" spans="1:6">
      <c r="A543" s="814" t="s">
        <v>184</v>
      </c>
      <c r="B543" s="815"/>
      <c r="C543" s="816"/>
      <c r="D543" s="817"/>
      <c r="E543" s="818"/>
      <c r="F543" s="819"/>
    </row>
    <row r="544" spans="1:6">
      <c r="A544" s="814" t="s">
        <v>185</v>
      </c>
      <c r="B544" s="815"/>
      <c r="C544" s="818"/>
      <c r="D544" s="820"/>
      <c r="E544" s="818"/>
      <c r="F544" s="819"/>
    </row>
    <row r="545" spans="1:6" ht="15.75" thickBot="1">
      <c r="A545" s="821" t="s">
        <v>186</v>
      </c>
      <c r="B545" s="822"/>
      <c r="C545" s="831"/>
      <c r="D545" s="832"/>
      <c r="E545" s="831"/>
      <c r="F545" s="833"/>
    </row>
    <row r="547" spans="1:6" ht="15.75" thickBot="1"/>
    <row r="548" spans="1:6">
      <c r="A548" s="809" t="s">
        <v>178</v>
      </c>
      <c r="B548" s="810">
        <f>VLOOKUP(F548,'All GAMES'!$A$6:$L$138,11)</f>
        <v>0.49652777777777779</v>
      </c>
      <c r="C548" s="811" t="s">
        <v>179</v>
      </c>
      <c r="D548" s="812" t="str">
        <f>VLOOKUP(F548,'All GAMES'!$A$6:$L$138,12)</f>
        <v>4B</v>
      </c>
      <c r="E548" s="811" t="s">
        <v>180</v>
      </c>
      <c r="F548" s="813">
        <f>F539+1</f>
        <v>956</v>
      </c>
    </row>
    <row r="549" spans="1:6">
      <c r="A549" s="1604"/>
      <c r="B549" s="1605"/>
      <c r="C549" s="1606" t="s">
        <v>181</v>
      </c>
      <c r="D549" s="1605"/>
      <c r="E549" s="1606" t="s">
        <v>182</v>
      </c>
      <c r="F549" s="1607"/>
    </row>
    <row r="550" spans="1:6">
      <c r="A550" s="1608" t="s">
        <v>183</v>
      </c>
      <c r="B550" s="1609"/>
      <c r="C550" s="1610" t="str">
        <f>VLOOKUP($F548,'All GAMES'!$A$6:$L$138,3)</f>
        <v>Sporting Sittard E2</v>
      </c>
      <c r="D550" s="1611"/>
      <c r="E550" s="1610" t="str">
        <f>VLOOKUP($F548,'All GAMES'!$A$6:$L$138,7)</f>
        <v>Scharn E9</v>
      </c>
      <c r="F550" s="1612"/>
    </row>
    <row r="551" spans="1:6">
      <c r="A551" s="1608" t="s">
        <v>25</v>
      </c>
      <c r="B551" s="1609"/>
      <c r="C551" s="1613"/>
      <c r="D551" s="1614"/>
      <c r="E551" s="1613"/>
      <c r="F551" s="1615"/>
    </row>
    <row r="552" spans="1:6">
      <c r="A552" s="814" t="s">
        <v>184</v>
      </c>
      <c r="B552" s="815"/>
      <c r="C552" s="816"/>
      <c r="D552" s="817"/>
      <c r="E552" s="818"/>
      <c r="F552" s="819"/>
    </row>
    <row r="553" spans="1:6">
      <c r="A553" s="814" t="s">
        <v>185</v>
      </c>
      <c r="B553" s="815"/>
      <c r="C553" s="818"/>
      <c r="D553" s="820"/>
      <c r="E553" s="818"/>
      <c r="F553" s="819"/>
    </row>
    <row r="554" spans="1:6" ht="15.75" thickBot="1">
      <c r="A554" s="821" t="s">
        <v>186</v>
      </c>
      <c r="B554" s="822"/>
      <c r="C554" s="831"/>
      <c r="D554" s="832"/>
      <c r="E554" s="831"/>
      <c r="F554" s="833"/>
    </row>
    <row r="562" spans="1:6" ht="15.75" thickBot="1"/>
    <row r="563" spans="1:6">
      <c r="A563" s="809" t="s">
        <v>178</v>
      </c>
      <c r="B563" s="810">
        <f>VLOOKUP(F563,'All GAMES'!$A$6:$L$138,11)</f>
        <v>0.51388888888888895</v>
      </c>
      <c r="C563" s="811" t="s">
        <v>179</v>
      </c>
      <c r="D563" s="812" t="str">
        <f>VLOOKUP(F563,'All GAMES'!$A$6:$L$138,12)</f>
        <v>4A</v>
      </c>
      <c r="E563" s="811" t="s">
        <v>180</v>
      </c>
      <c r="F563" s="813">
        <f>F548+1</f>
        <v>957</v>
      </c>
    </row>
    <row r="564" spans="1:6">
      <c r="A564" s="1604"/>
      <c r="B564" s="1605"/>
      <c r="C564" s="1606" t="s">
        <v>181</v>
      </c>
      <c r="D564" s="1605"/>
      <c r="E564" s="1606" t="s">
        <v>182</v>
      </c>
      <c r="F564" s="1607"/>
    </row>
    <row r="565" spans="1:6">
      <c r="A565" s="1608" t="s">
        <v>183</v>
      </c>
      <c r="B565" s="1609"/>
      <c r="C565" s="1610" t="str">
        <f>VLOOKUP($F563,'All GAMES'!$A$6:$L$138,3)</f>
        <v>Sporting Sittard E2</v>
      </c>
      <c r="D565" s="1611"/>
      <c r="E565" s="1610" t="str">
        <f>VLOOKUP($F563,'All GAMES'!$A$6:$L$138,7)</f>
        <v>DVO E5</v>
      </c>
      <c r="F565" s="1612"/>
    </row>
    <row r="566" spans="1:6">
      <c r="A566" s="1608" t="s">
        <v>25</v>
      </c>
      <c r="B566" s="1609"/>
      <c r="C566" s="1613"/>
      <c r="D566" s="1614"/>
      <c r="E566" s="1613"/>
      <c r="F566" s="1615"/>
    </row>
    <row r="567" spans="1:6">
      <c r="A567" s="814" t="s">
        <v>184</v>
      </c>
      <c r="B567" s="815"/>
      <c r="C567" s="816"/>
      <c r="D567" s="817"/>
      <c r="E567" s="818"/>
      <c r="F567" s="819"/>
    </row>
    <row r="568" spans="1:6">
      <c r="A568" s="814" t="s">
        <v>185</v>
      </c>
      <c r="B568" s="815"/>
      <c r="C568" s="818"/>
      <c r="D568" s="820"/>
      <c r="E568" s="818"/>
      <c r="F568" s="819"/>
    </row>
    <row r="569" spans="1:6" ht="15.75" thickBot="1">
      <c r="A569" s="821" t="s">
        <v>186</v>
      </c>
      <c r="B569" s="822"/>
      <c r="C569" s="831"/>
      <c r="D569" s="832"/>
      <c r="E569" s="831"/>
      <c r="F569" s="833"/>
    </row>
    <row r="571" spans="1:6" ht="15.75" thickBot="1"/>
    <row r="572" spans="1:6">
      <c r="A572" s="809" t="s">
        <v>178</v>
      </c>
      <c r="B572" s="810">
        <f>VLOOKUP(F572,'All GAMES'!$A$6:$L$138,11)</f>
        <v>0.51388888888888895</v>
      </c>
      <c r="C572" s="811" t="s">
        <v>179</v>
      </c>
      <c r="D572" s="812" t="str">
        <f>VLOOKUP(F572,'All GAMES'!$A$6:$L$138,12)</f>
        <v>4B</v>
      </c>
      <c r="E572" s="811" t="s">
        <v>180</v>
      </c>
      <c r="F572" s="813">
        <f>F563+1</f>
        <v>958</v>
      </c>
    </row>
    <row r="573" spans="1:6">
      <c r="A573" s="1604"/>
      <c r="B573" s="1605"/>
      <c r="C573" s="1606" t="s">
        <v>181</v>
      </c>
      <c r="D573" s="1605"/>
      <c r="E573" s="1606" t="s">
        <v>182</v>
      </c>
      <c r="F573" s="1607"/>
    </row>
    <row r="574" spans="1:6">
      <c r="A574" s="1608" t="s">
        <v>183</v>
      </c>
      <c r="B574" s="1609"/>
      <c r="C574" s="1610" t="str">
        <f>VLOOKUP($F572,'All GAMES'!$A$6:$L$138,3)</f>
        <v>Scharn E9</v>
      </c>
      <c r="D574" s="1611"/>
      <c r="E574" s="1610" t="str">
        <f>VLOOKUP($F572,'All GAMES'!$A$6:$L$138,7)</f>
        <v>Scharn F all stars</v>
      </c>
      <c r="F574" s="1612"/>
    </row>
    <row r="575" spans="1:6">
      <c r="A575" s="1608" t="s">
        <v>25</v>
      </c>
      <c r="B575" s="1609"/>
      <c r="C575" s="1613"/>
      <c r="D575" s="1614"/>
      <c r="E575" s="1613"/>
      <c r="F575" s="1615"/>
    </row>
    <row r="576" spans="1:6">
      <c r="A576" s="814" t="s">
        <v>184</v>
      </c>
      <c r="B576" s="815"/>
      <c r="C576" s="816"/>
      <c r="D576" s="817"/>
      <c r="E576" s="818"/>
      <c r="F576" s="819"/>
    </row>
    <row r="577" spans="1:6">
      <c r="A577" s="814" t="s">
        <v>185</v>
      </c>
      <c r="B577" s="815"/>
      <c r="C577" s="818"/>
      <c r="D577" s="820"/>
      <c r="E577" s="818"/>
      <c r="F577" s="819"/>
    </row>
    <row r="578" spans="1:6" ht="15.75" thickBot="1">
      <c r="A578" s="821" t="s">
        <v>186</v>
      </c>
      <c r="B578" s="822"/>
      <c r="C578" s="831"/>
      <c r="D578" s="832"/>
      <c r="E578" s="831"/>
      <c r="F578" s="833"/>
    </row>
    <row r="580" spans="1:6" ht="15.75" thickBot="1"/>
    <row r="581" spans="1:6">
      <c r="A581" s="809" t="s">
        <v>178</v>
      </c>
      <c r="B581" s="810">
        <f>VLOOKUP(F581,'All GAMES'!$A$6:$L$138,11)</f>
        <v>0.47916666666666669</v>
      </c>
      <c r="C581" s="811" t="s">
        <v>179</v>
      </c>
      <c r="D581" s="812" t="str">
        <f>VLOOKUP(F581,'All GAMES'!$A$6:$L$138,12)</f>
        <v>3A</v>
      </c>
      <c r="E581" s="811" t="s">
        <v>180</v>
      </c>
      <c r="F581" s="813">
        <f>F572+1</f>
        <v>959</v>
      </c>
    </row>
    <row r="582" spans="1:6">
      <c r="A582" s="1604"/>
      <c r="B582" s="1605"/>
      <c r="C582" s="1606" t="s">
        <v>181</v>
      </c>
      <c r="D582" s="1605"/>
      <c r="E582" s="1606" t="s">
        <v>182</v>
      </c>
      <c r="F582" s="1607"/>
    </row>
    <row r="583" spans="1:6">
      <c r="A583" s="1608" t="s">
        <v>183</v>
      </c>
      <c r="B583" s="1609"/>
      <c r="C583" s="1610" t="str">
        <f>VLOOKUP($F581,'All GAMES'!$A$6:$L$138,3)</f>
        <v>Sporting Heerlen E2</v>
      </c>
      <c r="D583" s="1611"/>
      <c r="E583" s="1610" t="str">
        <f>VLOOKUP($F581,'All GAMES'!$A$6:$L$138,7)</f>
        <v xml:space="preserve">RKASV E3 </v>
      </c>
      <c r="F583" s="1612"/>
    </row>
    <row r="584" spans="1:6">
      <c r="A584" s="1608" t="s">
        <v>25</v>
      </c>
      <c r="B584" s="1609"/>
      <c r="C584" s="1613"/>
      <c r="D584" s="1614"/>
      <c r="E584" s="1613"/>
      <c r="F584" s="1615"/>
    </row>
    <row r="585" spans="1:6">
      <c r="A585" s="814" t="s">
        <v>184</v>
      </c>
      <c r="B585" s="815"/>
      <c r="C585" s="816"/>
      <c r="D585" s="817"/>
      <c r="E585" s="818"/>
      <c r="F585" s="819"/>
    </row>
    <row r="586" spans="1:6">
      <c r="A586" s="814" t="s">
        <v>185</v>
      </c>
      <c r="B586" s="815"/>
      <c r="C586" s="818"/>
      <c r="D586" s="820"/>
      <c r="E586" s="818"/>
      <c r="F586" s="819"/>
    </row>
    <row r="587" spans="1:6" ht="15.75" thickBot="1">
      <c r="A587" s="821" t="s">
        <v>186</v>
      </c>
      <c r="B587" s="822"/>
      <c r="C587" s="831"/>
      <c r="D587" s="832"/>
      <c r="E587" s="831"/>
      <c r="F587" s="833"/>
    </row>
    <row r="589" spans="1:6" ht="15.75" thickBot="1"/>
    <row r="590" spans="1:6">
      <c r="A590" s="809" t="s">
        <v>178</v>
      </c>
      <c r="B590" s="810">
        <f>VLOOKUP(F590,'All GAMES'!$A$6:$L$138,11)</f>
        <v>0.47916666666666669</v>
      </c>
      <c r="C590" s="811" t="s">
        <v>179</v>
      </c>
      <c r="D590" s="812" t="str">
        <f>VLOOKUP(F590,'All GAMES'!$A$6:$L$138,12)</f>
        <v>3B</v>
      </c>
      <c r="E590" s="811" t="s">
        <v>180</v>
      </c>
      <c r="F590" s="813">
        <f>F581+1</f>
        <v>960</v>
      </c>
    </row>
    <row r="591" spans="1:6">
      <c r="A591" s="1604"/>
      <c r="B591" s="1605"/>
      <c r="C591" s="1606" t="s">
        <v>181</v>
      </c>
      <c r="D591" s="1605"/>
      <c r="E591" s="1606" t="s">
        <v>182</v>
      </c>
      <c r="F591" s="1607"/>
    </row>
    <row r="592" spans="1:6">
      <c r="A592" s="1608" t="s">
        <v>183</v>
      </c>
      <c r="B592" s="1609"/>
      <c r="C592" s="1610" t="str">
        <f>VLOOKUP($F590,'All GAMES'!$A$6:$L$138,3)</f>
        <v xml:space="preserve">Scharn E6 </v>
      </c>
      <c r="D592" s="1611"/>
      <c r="E592" s="1610" t="str">
        <f>VLOOKUP($F590,'All GAMES'!$A$6:$L$138,7)</f>
        <v>UOW '02 E2</v>
      </c>
      <c r="F592" s="1612"/>
    </row>
    <row r="593" spans="1:6">
      <c r="A593" s="1608" t="s">
        <v>25</v>
      </c>
      <c r="B593" s="1609"/>
      <c r="C593" s="1613"/>
      <c r="D593" s="1614"/>
      <c r="E593" s="1613"/>
      <c r="F593" s="1615"/>
    </row>
    <row r="594" spans="1:6">
      <c r="A594" s="814" t="s">
        <v>184</v>
      </c>
      <c r="B594" s="815"/>
      <c r="C594" s="816"/>
      <c r="D594" s="817"/>
      <c r="E594" s="818"/>
      <c r="F594" s="819"/>
    </row>
    <row r="595" spans="1:6">
      <c r="A595" s="814" t="s">
        <v>185</v>
      </c>
      <c r="B595" s="815"/>
      <c r="C595" s="818"/>
      <c r="D595" s="820"/>
      <c r="E595" s="818"/>
      <c r="F595" s="819"/>
    </row>
    <row r="596" spans="1:6" ht="15.75" thickBot="1">
      <c r="A596" s="821" t="s">
        <v>186</v>
      </c>
      <c r="B596" s="822"/>
      <c r="C596" s="831"/>
      <c r="D596" s="832"/>
      <c r="E596" s="831"/>
      <c r="F596" s="833"/>
    </row>
    <row r="602" spans="1:6" ht="15.75" thickBot="1"/>
    <row r="603" spans="1:6">
      <c r="A603" s="809" t="s">
        <v>178</v>
      </c>
      <c r="B603" s="810">
        <f>VLOOKUP(F603,'All GAMES'!$A$6:$L$138,11)</f>
        <v>0.49305555555555558</v>
      </c>
      <c r="C603" s="811" t="s">
        <v>179</v>
      </c>
      <c r="D603" s="812" t="str">
        <f>VLOOKUP(F603,'All GAMES'!$A$6:$L$138,12)</f>
        <v>3A</v>
      </c>
      <c r="E603" s="811" t="s">
        <v>180</v>
      </c>
      <c r="F603" s="813">
        <f>F590+1</f>
        <v>961</v>
      </c>
    </row>
    <row r="604" spans="1:6">
      <c r="A604" s="1604"/>
      <c r="B604" s="1605"/>
      <c r="C604" s="1606" t="s">
        <v>181</v>
      </c>
      <c r="D604" s="1605"/>
      <c r="E604" s="1606" t="s">
        <v>182</v>
      </c>
      <c r="F604" s="1607"/>
    </row>
    <row r="605" spans="1:6">
      <c r="A605" s="1608" t="s">
        <v>183</v>
      </c>
      <c r="B605" s="1609"/>
      <c r="C605" s="1610" t="str">
        <f>VLOOKUP($F603,'All GAMES'!$A$6:$L$138,3)</f>
        <v>Sporting Sittard E1</v>
      </c>
      <c r="D605" s="1611"/>
      <c r="E605" s="1610" t="str">
        <f>VLOOKUP($F603,'All GAMES'!$A$6:$L$138,7)</f>
        <v>RKSV Minor E1</v>
      </c>
      <c r="F605" s="1612"/>
    </row>
    <row r="606" spans="1:6">
      <c r="A606" s="1608" t="s">
        <v>25</v>
      </c>
      <c r="B606" s="1609"/>
      <c r="C606" s="1613"/>
      <c r="D606" s="1614"/>
      <c r="E606" s="1613"/>
      <c r="F606" s="1615"/>
    </row>
    <row r="607" spans="1:6">
      <c r="A607" s="814" t="s">
        <v>184</v>
      </c>
      <c r="B607" s="815"/>
      <c r="C607" s="816"/>
      <c r="D607" s="817"/>
      <c r="E607" s="818"/>
      <c r="F607" s="819"/>
    </row>
    <row r="608" spans="1:6">
      <c r="A608" s="814" t="s">
        <v>185</v>
      </c>
      <c r="B608" s="815"/>
      <c r="C608" s="818"/>
      <c r="D608" s="820"/>
      <c r="E608" s="818"/>
      <c r="F608" s="819"/>
    </row>
    <row r="609" spans="1:6" ht="15.75" thickBot="1">
      <c r="A609" s="821" t="s">
        <v>186</v>
      </c>
      <c r="B609" s="822"/>
      <c r="C609" s="831"/>
      <c r="D609" s="832"/>
      <c r="E609" s="831"/>
      <c r="F609" s="833"/>
    </row>
    <row r="611" spans="1:6" ht="15.75" thickBot="1"/>
    <row r="612" spans="1:6">
      <c r="A612" s="809" t="s">
        <v>178</v>
      </c>
      <c r="B612" s="810">
        <f>VLOOKUP(F612,'All GAMES'!$A$6:$L$138,11)</f>
        <v>0.49305555555555558</v>
      </c>
      <c r="C612" s="811" t="s">
        <v>179</v>
      </c>
      <c r="D612" s="812" t="str">
        <f>VLOOKUP(F612,'All GAMES'!$A$6:$L$138,12)</f>
        <v>3B</v>
      </c>
      <c r="E612" s="811" t="s">
        <v>180</v>
      </c>
      <c r="F612" s="813">
        <f>F603+1</f>
        <v>962</v>
      </c>
    </row>
    <row r="613" spans="1:6">
      <c r="A613" s="1604"/>
      <c r="B613" s="1605"/>
      <c r="C613" s="1606" t="s">
        <v>181</v>
      </c>
      <c r="D613" s="1605"/>
      <c r="E613" s="1606" t="s">
        <v>182</v>
      </c>
      <c r="F613" s="1607"/>
    </row>
    <row r="614" spans="1:6">
      <c r="A614" s="1608" t="s">
        <v>183</v>
      </c>
      <c r="B614" s="1609"/>
      <c r="C614" s="1610" t="str">
        <f>VLOOKUP($F612,'All GAMES'!$A$6:$L$138,3)</f>
        <v>Scharn E7</v>
      </c>
      <c r="D614" s="1611"/>
      <c r="E614" s="1610" t="str">
        <f>VLOOKUP($F612,'All GAMES'!$A$6:$L$138,7)</f>
        <v xml:space="preserve">Walram E4 </v>
      </c>
      <c r="F614" s="1612"/>
    </row>
    <row r="615" spans="1:6">
      <c r="A615" s="1608" t="s">
        <v>25</v>
      </c>
      <c r="B615" s="1609"/>
      <c r="C615" s="1613"/>
      <c r="D615" s="1614"/>
      <c r="E615" s="1613"/>
      <c r="F615" s="1615"/>
    </row>
    <row r="616" spans="1:6">
      <c r="A616" s="814" t="s">
        <v>184</v>
      </c>
      <c r="B616" s="815"/>
      <c r="C616" s="816"/>
      <c r="D616" s="817"/>
      <c r="E616" s="818"/>
      <c r="F616" s="819"/>
    </row>
    <row r="617" spans="1:6">
      <c r="A617" s="814" t="s">
        <v>185</v>
      </c>
      <c r="B617" s="815"/>
      <c r="C617" s="818"/>
      <c r="D617" s="820"/>
      <c r="E617" s="818"/>
      <c r="F617" s="819"/>
    </row>
    <row r="618" spans="1:6" ht="15.75" thickBot="1">
      <c r="A618" s="821" t="s">
        <v>186</v>
      </c>
      <c r="B618" s="822"/>
      <c r="C618" s="831"/>
      <c r="D618" s="832"/>
      <c r="E618" s="831"/>
      <c r="F618" s="833"/>
    </row>
    <row r="619" spans="1:6" ht="15.75" thickBot="1"/>
    <row r="620" spans="1:6">
      <c r="A620" s="809" t="s">
        <v>178</v>
      </c>
      <c r="B620" s="810">
        <f>VLOOKUP(F620,'All GAMES'!$A$6:$L$138,11)</f>
        <v>0.50694444444444442</v>
      </c>
      <c r="C620" s="811" t="s">
        <v>179</v>
      </c>
      <c r="D620" s="812" t="str">
        <f>VLOOKUP(F620,'All GAMES'!$A$6:$L$138,12)</f>
        <v>3A</v>
      </c>
      <c r="E620" s="811" t="s">
        <v>180</v>
      </c>
      <c r="F620" s="813">
        <f>F612+1</f>
        <v>963</v>
      </c>
    </row>
    <row r="621" spans="1:6">
      <c r="A621" s="1604"/>
      <c r="B621" s="1605"/>
      <c r="C621" s="1606" t="s">
        <v>181</v>
      </c>
      <c r="D621" s="1605"/>
      <c r="E621" s="1606" t="s">
        <v>182</v>
      </c>
      <c r="F621" s="1607"/>
    </row>
    <row r="622" spans="1:6">
      <c r="A622" s="1608" t="s">
        <v>183</v>
      </c>
      <c r="B622" s="1609"/>
      <c r="C622" s="1610" t="str">
        <f>VLOOKUP($F620,'All GAMES'!$A$6:$L$138,3)</f>
        <v>Sporting Heerlen E2</v>
      </c>
      <c r="D622" s="1611"/>
      <c r="E622" s="1610" t="str">
        <f>VLOOKUP($F620,'All GAMES'!$A$6:$L$138,7)</f>
        <v>UOW '02 E2</v>
      </c>
      <c r="F622" s="1612"/>
    </row>
    <row r="623" spans="1:6">
      <c r="A623" s="1608" t="s">
        <v>25</v>
      </c>
      <c r="B623" s="1609"/>
      <c r="C623" s="1613"/>
      <c r="D623" s="1614"/>
      <c r="E623" s="1613"/>
      <c r="F623" s="1615"/>
    </row>
    <row r="624" spans="1:6">
      <c r="A624" s="814" t="s">
        <v>184</v>
      </c>
      <c r="B624" s="815"/>
      <c r="C624" s="816"/>
      <c r="D624" s="817"/>
      <c r="E624" s="818"/>
      <c r="F624" s="819"/>
    </row>
    <row r="625" spans="1:6">
      <c r="A625" s="814" t="s">
        <v>185</v>
      </c>
      <c r="B625" s="815"/>
      <c r="C625" s="818"/>
      <c r="D625" s="820"/>
      <c r="E625" s="818"/>
      <c r="F625" s="819"/>
    </row>
    <row r="626" spans="1:6" ht="15.75" thickBot="1">
      <c r="A626" s="821" t="s">
        <v>186</v>
      </c>
      <c r="B626" s="822"/>
      <c r="C626" s="831"/>
      <c r="D626" s="832"/>
      <c r="E626" s="831"/>
      <c r="F626" s="833"/>
    </row>
    <row r="627" spans="1:6" ht="15.75" thickBot="1"/>
    <row r="628" spans="1:6">
      <c r="A628" s="809" t="s">
        <v>178</v>
      </c>
      <c r="B628" s="810">
        <f>VLOOKUP(F628,'All GAMES'!$A$6:$L$138,11)</f>
        <v>0.50694444444444442</v>
      </c>
      <c r="C628" s="811" t="s">
        <v>179</v>
      </c>
      <c r="D628" s="812" t="str">
        <f>VLOOKUP(F628,'All GAMES'!$A$6:$L$138,12)</f>
        <v>3B</v>
      </c>
      <c r="E628" s="811" t="s">
        <v>180</v>
      </c>
      <c r="F628" s="813">
        <f>F620+1</f>
        <v>964</v>
      </c>
    </row>
    <row r="629" spans="1:6">
      <c r="A629" s="1604"/>
      <c r="B629" s="1605"/>
      <c r="C629" s="1606" t="s">
        <v>181</v>
      </c>
      <c r="D629" s="1605"/>
      <c r="E629" s="1606" t="s">
        <v>182</v>
      </c>
      <c r="F629" s="1607"/>
    </row>
    <row r="630" spans="1:6">
      <c r="A630" s="1608" t="s">
        <v>183</v>
      </c>
      <c r="B630" s="1609"/>
      <c r="C630" s="1610" t="str">
        <f>VLOOKUP($F628,'All GAMES'!$A$6:$L$138,3)</f>
        <v>RKSV Minor E1</v>
      </c>
      <c r="D630" s="1611"/>
      <c r="E630" s="1610" t="str">
        <f>VLOOKUP($F628,'All GAMES'!$A$6:$L$138,7)</f>
        <v xml:space="preserve">Walram E4 </v>
      </c>
      <c r="F630" s="1612"/>
    </row>
    <row r="631" spans="1:6">
      <c r="A631" s="1608" t="s">
        <v>25</v>
      </c>
      <c r="B631" s="1609"/>
      <c r="C631" s="1613"/>
      <c r="D631" s="1614"/>
      <c r="E631" s="1613"/>
      <c r="F631" s="1615"/>
    </row>
    <row r="632" spans="1:6">
      <c r="A632" s="814" t="s">
        <v>184</v>
      </c>
      <c r="B632" s="815"/>
      <c r="C632" s="816"/>
      <c r="D632" s="817"/>
      <c r="E632" s="818"/>
      <c r="F632" s="819"/>
    </row>
    <row r="633" spans="1:6">
      <c r="A633" s="814" t="s">
        <v>185</v>
      </c>
      <c r="B633" s="815"/>
      <c r="C633" s="818"/>
      <c r="D633" s="820"/>
      <c r="E633" s="818"/>
      <c r="F633" s="819"/>
    </row>
    <row r="634" spans="1:6" ht="15.75" thickBot="1">
      <c r="A634" s="821" t="s">
        <v>186</v>
      </c>
      <c r="B634" s="822"/>
      <c r="C634" s="831"/>
      <c r="D634" s="832"/>
      <c r="E634" s="831"/>
      <c r="F634" s="833"/>
    </row>
    <row r="642" spans="1:6" ht="15.75" thickBot="1"/>
    <row r="643" spans="1:6">
      <c r="A643" s="809" t="s">
        <v>178</v>
      </c>
      <c r="B643" s="810">
        <f>VLOOKUP(F643,'All GAMES'!$A$6:$L$138,11)</f>
        <v>0.52083333333333326</v>
      </c>
      <c r="C643" s="811" t="s">
        <v>179</v>
      </c>
      <c r="D643" s="812" t="str">
        <f>VLOOKUP(F643,'All GAMES'!$A$6:$L$138,12)</f>
        <v>3A</v>
      </c>
      <c r="E643" s="811" t="s">
        <v>180</v>
      </c>
      <c r="F643" s="813">
        <f>F628+1</f>
        <v>965</v>
      </c>
    </row>
    <row r="644" spans="1:6">
      <c r="A644" s="1604"/>
      <c r="B644" s="1605"/>
      <c r="C644" s="1606" t="s">
        <v>181</v>
      </c>
      <c r="D644" s="1605"/>
      <c r="E644" s="1606" t="s">
        <v>182</v>
      </c>
      <c r="F644" s="1607"/>
    </row>
    <row r="645" spans="1:6">
      <c r="A645" s="1608" t="s">
        <v>183</v>
      </c>
      <c r="B645" s="1609"/>
      <c r="C645" s="1610" t="str">
        <f>VLOOKUP($F643,'All GAMES'!$A$6:$L$138,3)</f>
        <v>RKASV E3</v>
      </c>
      <c r="D645" s="1611"/>
      <c r="E645" s="1610" t="str">
        <f>VLOOKUP($F643,'All GAMES'!$A$6:$L$138,7)</f>
        <v xml:space="preserve">Scharn E6 </v>
      </c>
      <c r="F645" s="1612"/>
    </row>
    <row r="646" spans="1:6">
      <c r="A646" s="1608" t="s">
        <v>25</v>
      </c>
      <c r="B646" s="1609"/>
      <c r="C646" s="1613"/>
      <c r="D646" s="1614"/>
      <c r="E646" s="1613"/>
      <c r="F646" s="1615"/>
    </row>
    <row r="647" spans="1:6">
      <c r="A647" s="814" t="s">
        <v>184</v>
      </c>
      <c r="B647" s="815"/>
      <c r="C647" s="816"/>
      <c r="D647" s="817"/>
      <c r="E647" s="818"/>
      <c r="F647" s="819"/>
    </row>
    <row r="648" spans="1:6">
      <c r="A648" s="814" t="s">
        <v>185</v>
      </c>
      <c r="B648" s="815"/>
      <c r="C648" s="818"/>
      <c r="D648" s="820"/>
      <c r="E648" s="818"/>
      <c r="F648" s="819"/>
    </row>
    <row r="649" spans="1:6" ht="15.75" thickBot="1">
      <c r="A649" s="821" t="s">
        <v>186</v>
      </c>
      <c r="B649" s="822"/>
      <c r="C649" s="831"/>
      <c r="D649" s="832"/>
      <c r="E649" s="831"/>
      <c r="F649" s="833"/>
    </row>
    <row r="651" spans="1:6" ht="15.75" thickBot="1"/>
    <row r="652" spans="1:6">
      <c r="A652" s="809" t="s">
        <v>178</v>
      </c>
      <c r="B652" s="810">
        <f>VLOOKUP(F652,'All GAMES'!$A$6:$L$138,11)</f>
        <v>0.52083333333333326</v>
      </c>
      <c r="C652" s="811" t="s">
        <v>179</v>
      </c>
      <c r="D652" s="812" t="str">
        <f>VLOOKUP(F652,'All GAMES'!$A$6:$L$138,12)</f>
        <v>3B</v>
      </c>
      <c r="E652" s="811" t="s">
        <v>180</v>
      </c>
      <c r="F652" s="813">
        <f>F643+1</f>
        <v>966</v>
      </c>
    </row>
    <row r="653" spans="1:6">
      <c r="A653" s="1604"/>
      <c r="B653" s="1605"/>
      <c r="C653" s="1606" t="s">
        <v>181</v>
      </c>
      <c r="D653" s="1605"/>
      <c r="E653" s="1606" t="s">
        <v>182</v>
      </c>
      <c r="F653" s="1607"/>
    </row>
    <row r="654" spans="1:6">
      <c r="A654" s="1608" t="s">
        <v>183</v>
      </c>
      <c r="B654" s="1609"/>
      <c r="C654" s="1610" t="str">
        <f>VLOOKUP($F652,'All GAMES'!$A$6:$L$138,3)</f>
        <v>Sporting Sittard E1</v>
      </c>
      <c r="D654" s="1611"/>
      <c r="E654" s="1610" t="str">
        <f>VLOOKUP($F652,'All GAMES'!$A$6:$L$138,7)</f>
        <v>Scharn E7</v>
      </c>
      <c r="F654" s="1612"/>
    </row>
    <row r="655" spans="1:6">
      <c r="A655" s="1608" t="s">
        <v>25</v>
      </c>
      <c r="B655" s="1609"/>
      <c r="C655" s="1613"/>
      <c r="D655" s="1614"/>
      <c r="E655" s="1613"/>
      <c r="F655" s="1615"/>
    </row>
    <row r="656" spans="1:6">
      <c r="A656" s="814" t="s">
        <v>184</v>
      </c>
      <c r="B656" s="815"/>
      <c r="C656" s="816"/>
      <c r="D656" s="817"/>
      <c r="E656" s="818"/>
      <c r="F656" s="819"/>
    </row>
    <row r="657" spans="1:6">
      <c r="A657" s="814" t="s">
        <v>185</v>
      </c>
      <c r="B657" s="815"/>
      <c r="C657" s="818"/>
      <c r="D657" s="820"/>
      <c r="E657" s="818"/>
      <c r="F657" s="819"/>
    </row>
    <row r="658" spans="1:6" ht="15.75" thickBot="1">
      <c r="A658" s="821" t="s">
        <v>186</v>
      </c>
      <c r="B658" s="822"/>
      <c r="C658" s="831"/>
      <c r="D658" s="832"/>
      <c r="E658" s="831"/>
      <c r="F658" s="833"/>
    </row>
    <row r="660" spans="1:6" ht="15.75" thickBot="1"/>
    <row r="661" spans="1:6">
      <c r="A661" s="809" t="s">
        <v>178</v>
      </c>
      <c r="B661" s="810">
        <f>VLOOKUP(F661,'All GAMES'!$A$6:$L$138,11)</f>
        <v>0.5347222222222221</v>
      </c>
      <c r="C661" s="811" t="s">
        <v>179</v>
      </c>
      <c r="D661" s="812" t="str">
        <f>VLOOKUP(F661,'All GAMES'!$A$6:$L$138,12)</f>
        <v>4A</v>
      </c>
      <c r="E661" s="811" t="s">
        <v>180</v>
      </c>
      <c r="F661" s="813">
        <f>F652+1</f>
        <v>967</v>
      </c>
    </row>
    <row r="662" spans="1:6">
      <c r="A662" s="1604"/>
      <c r="B662" s="1605"/>
      <c r="C662" s="1606" t="s">
        <v>181</v>
      </c>
      <c r="D662" s="1605"/>
      <c r="E662" s="1606" t="s">
        <v>182</v>
      </c>
      <c r="F662" s="1607"/>
    </row>
    <row r="663" spans="1:6">
      <c r="A663" s="1608" t="s">
        <v>183</v>
      </c>
      <c r="B663" s="1609"/>
      <c r="C663" s="1610" t="str">
        <f>VLOOKUP($F661,'All GAMES'!$A$6:$L$138,3)</f>
        <v>RKASV E3</v>
      </c>
      <c r="D663" s="1611"/>
      <c r="E663" s="1610" t="str">
        <f>VLOOKUP($F661,'All GAMES'!$A$6:$L$138,7)</f>
        <v>Scharn E7</v>
      </c>
      <c r="F663" s="1612"/>
    </row>
    <row r="664" spans="1:6">
      <c r="A664" s="1608" t="s">
        <v>25</v>
      </c>
      <c r="B664" s="1609"/>
      <c r="C664" s="1613"/>
      <c r="D664" s="1614"/>
      <c r="E664" s="1613"/>
      <c r="F664" s="1615"/>
    </row>
    <row r="665" spans="1:6">
      <c r="A665" s="814" t="s">
        <v>184</v>
      </c>
      <c r="B665" s="815"/>
      <c r="C665" s="816"/>
      <c r="D665" s="817"/>
      <c r="E665" s="818"/>
      <c r="F665" s="819"/>
    </row>
    <row r="666" spans="1:6">
      <c r="A666" s="814" t="s">
        <v>185</v>
      </c>
      <c r="B666" s="815"/>
      <c r="C666" s="818"/>
      <c r="D666" s="820"/>
      <c r="E666" s="818"/>
      <c r="F666" s="819"/>
    </row>
    <row r="667" spans="1:6" ht="15.75" thickBot="1">
      <c r="A667" s="821" t="s">
        <v>186</v>
      </c>
      <c r="B667" s="822"/>
      <c r="C667" s="831"/>
      <c r="D667" s="832"/>
      <c r="E667" s="831"/>
      <c r="F667" s="833"/>
    </row>
    <row r="669" spans="1:6" ht="15.75" thickBot="1"/>
    <row r="670" spans="1:6">
      <c r="A670" s="809" t="s">
        <v>178</v>
      </c>
      <c r="B670" s="810">
        <f>VLOOKUP(F670,'All GAMES'!$A$6:$L$138,11)</f>
        <v>0.5347222222222221</v>
      </c>
      <c r="C670" s="811" t="s">
        <v>179</v>
      </c>
      <c r="D670" s="812" t="str">
        <f>VLOOKUP(F670,'All GAMES'!$A$6:$L$138,12)</f>
        <v>4B</v>
      </c>
      <c r="E670" s="811" t="s">
        <v>180</v>
      </c>
      <c r="F670" s="813">
        <f>F661+1</f>
        <v>968</v>
      </c>
    </row>
    <row r="671" spans="1:6">
      <c r="A671" s="1604"/>
      <c r="B671" s="1605"/>
      <c r="C671" s="1606" t="s">
        <v>181</v>
      </c>
      <c r="D671" s="1605"/>
      <c r="E671" s="1606" t="s">
        <v>182</v>
      </c>
      <c r="F671" s="1607"/>
    </row>
    <row r="672" spans="1:6">
      <c r="A672" s="1608" t="s">
        <v>183</v>
      </c>
      <c r="B672" s="1609"/>
      <c r="C672" s="1610" t="str">
        <f>VLOOKUP($F670,'All GAMES'!$A$6:$L$138,3)</f>
        <v xml:space="preserve">Scharn E6 </v>
      </c>
      <c r="D672" s="1611"/>
      <c r="E672" s="1610" t="str">
        <f>VLOOKUP($F670,'All GAMES'!$A$6:$L$138,7)</f>
        <v>Sporting Sittard E1</v>
      </c>
      <c r="F672" s="1612"/>
    </row>
    <row r="673" spans="1:6">
      <c r="A673" s="1608" t="s">
        <v>25</v>
      </c>
      <c r="B673" s="1609"/>
      <c r="C673" s="1613"/>
      <c r="D673" s="1614"/>
      <c r="E673" s="1613"/>
      <c r="F673" s="1615"/>
    </row>
    <row r="674" spans="1:6">
      <c r="A674" s="814" t="s">
        <v>184</v>
      </c>
      <c r="B674" s="815"/>
      <c r="C674" s="816"/>
      <c r="D674" s="817"/>
      <c r="E674" s="818"/>
      <c r="F674" s="819"/>
    </row>
    <row r="675" spans="1:6">
      <c r="A675" s="814" t="s">
        <v>185</v>
      </c>
      <c r="B675" s="815"/>
      <c r="C675" s="818"/>
      <c r="D675" s="820"/>
      <c r="E675" s="818"/>
      <c r="F675" s="819"/>
    </row>
    <row r="676" spans="1:6" ht="15.75" thickBot="1">
      <c r="A676" s="821" t="s">
        <v>186</v>
      </c>
      <c r="B676" s="822"/>
      <c r="C676" s="831"/>
      <c r="D676" s="832"/>
      <c r="E676" s="831"/>
      <c r="F676" s="833"/>
    </row>
    <row r="682" spans="1:6" ht="15.75" thickBot="1"/>
    <row r="683" spans="1:6">
      <c r="A683" s="809" t="s">
        <v>178</v>
      </c>
      <c r="B683" s="810">
        <f>VLOOKUP(F683,'All GAMES'!$A$6:$L$138,11)</f>
        <v>0.5347222222222221</v>
      </c>
      <c r="C683" s="811" t="s">
        <v>179</v>
      </c>
      <c r="D683" s="812" t="str">
        <f>VLOOKUP(F683,'All GAMES'!$A$6:$L$138,12)</f>
        <v>3B</v>
      </c>
      <c r="E683" s="811" t="s">
        <v>180</v>
      </c>
      <c r="F683" s="813">
        <f>F670+1</f>
        <v>969</v>
      </c>
    </row>
    <row r="684" spans="1:6">
      <c r="A684" s="1604"/>
      <c r="B684" s="1605"/>
      <c r="C684" s="1606" t="s">
        <v>181</v>
      </c>
      <c r="D684" s="1605"/>
      <c r="E684" s="1606" t="s">
        <v>182</v>
      </c>
      <c r="F684" s="1607"/>
    </row>
    <row r="685" spans="1:6">
      <c r="A685" s="1608" t="s">
        <v>183</v>
      </c>
      <c r="B685" s="1609"/>
      <c r="C685" s="1610" t="str">
        <f>VLOOKUP($F683,'All GAMES'!$A$6:$L$138,3)</f>
        <v>UOW '02 E2</v>
      </c>
      <c r="D685" s="1611"/>
      <c r="E685" s="1610" t="str">
        <f>VLOOKUP($F683,'All GAMES'!$A$6:$L$138,7)</f>
        <v>RKSV Minor E1</v>
      </c>
      <c r="F685" s="1612"/>
    </row>
    <row r="686" spans="1:6">
      <c r="A686" s="1608" t="s">
        <v>25</v>
      </c>
      <c r="B686" s="1609"/>
      <c r="C686" s="1613"/>
      <c r="D686" s="1614"/>
      <c r="E686" s="1613"/>
      <c r="F686" s="1615"/>
    </row>
    <row r="687" spans="1:6">
      <c r="A687" s="814" t="s">
        <v>184</v>
      </c>
      <c r="B687" s="815"/>
      <c r="C687" s="816"/>
      <c r="D687" s="817"/>
      <c r="E687" s="818"/>
      <c r="F687" s="819"/>
    </row>
    <row r="688" spans="1:6">
      <c r="A688" s="814" t="s">
        <v>185</v>
      </c>
      <c r="B688" s="815"/>
      <c r="C688" s="818"/>
      <c r="D688" s="820"/>
      <c r="E688" s="818"/>
      <c r="F688" s="819"/>
    </row>
    <row r="689" spans="1:6" ht="15.75" thickBot="1">
      <c r="A689" s="821" t="s">
        <v>186</v>
      </c>
      <c r="B689" s="822"/>
      <c r="C689" s="831"/>
      <c r="D689" s="832"/>
      <c r="E689" s="831"/>
      <c r="F689" s="833"/>
    </row>
    <row r="691" spans="1:6" ht="15.75" thickBot="1"/>
    <row r="692" spans="1:6">
      <c r="A692" s="809" t="s">
        <v>178</v>
      </c>
      <c r="B692" s="810">
        <f>VLOOKUP(F692,'All GAMES'!$A$6:$L$138,11)</f>
        <v>0.5347222222222221</v>
      </c>
      <c r="C692" s="811" t="s">
        <v>179</v>
      </c>
      <c r="D692" s="812" t="str">
        <f>VLOOKUP(F692,'All GAMES'!$A$6:$L$138,12)</f>
        <v>3A</v>
      </c>
      <c r="E692" s="811" t="s">
        <v>180</v>
      </c>
      <c r="F692" s="813">
        <f>F683+1</f>
        <v>970</v>
      </c>
    </row>
    <row r="693" spans="1:6">
      <c r="A693" s="1604"/>
      <c r="B693" s="1605"/>
      <c r="C693" s="1606" t="s">
        <v>181</v>
      </c>
      <c r="D693" s="1605"/>
      <c r="E693" s="1606" t="s">
        <v>182</v>
      </c>
      <c r="F693" s="1607"/>
    </row>
    <row r="694" spans="1:6">
      <c r="A694" s="1608" t="s">
        <v>183</v>
      </c>
      <c r="B694" s="1609"/>
      <c r="C694" s="1610" t="str">
        <f>VLOOKUP($F692,'All GAMES'!$A$6:$L$138,3)</f>
        <v>Sporting Heerlen E2</v>
      </c>
      <c r="D694" s="1611"/>
      <c r="E694" s="1610" t="str">
        <f>VLOOKUP($F692,'All GAMES'!$A$6:$L$138,7)</f>
        <v xml:space="preserve">Walram E4 </v>
      </c>
      <c r="F694" s="1612"/>
    </row>
    <row r="695" spans="1:6">
      <c r="A695" s="1608" t="s">
        <v>25</v>
      </c>
      <c r="B695" s="1609"/>
      <c r="C695" s="1613"/>
      <c r="D695" s="1614"/>
      <c r="E695" s="1613"/>
      <c r="F695" s="1615"/>
    </row>
    <row r="696" spans="1:6">
      <c r="A696" s="814" t="s">
        <v>184</v>
      </c>
      <c r="B696" s="815"/>
      <c r="C696" s="816"/>
      <c r="D696" s="817"/>
      <c r="E696" s="818"/>
      <c r="F696" s="819"/>
    </row>
    <row r="697" spans="1:6">
      <c r="A697" s="814" t="s">
        <v>185</v>
      </c>
      <c r="B697" s="815"/>
      <c r="C697" s="818"/>
      <c r="D697" s="820"/>
      <c r="E697" s="818"/>
      <c r="F697" s="819"/>
    </row>
    <row r="698" spans="1:6" ht="15.75" thickBot="1">
      <c r="A698" s="821" t="s">
        <v>186</v>
      </c>
      <c r="B698" s="822"/>
      <c r="C698" s="831"/>
      <c r="D698" s="832"/>
      <c r="E698" s="831"/>
      <c r="F698" s="833"/>
    </row>
  </sheetData>
  <mergeCells count="1287">
    <mergeCell ref="A5:B5"/>
    <mergeCell ref="C5:D5"/>
    <mergeCell ref="E5:F5"/>
    <mergeCell ref="A4:B4"/>
    <mergeCell ref="C4:D4"/>
    <mergeCell ref="E4:F4"/>
    <mergeCell ref="S245:T245"/>
    <mergeCell ref="U245:V245"/>
    <mergeCell ref="W245:X245"/>
    <mergeCell ref="S246:T246"/>
    <mergeCell ref="U246:V246"/>
    <mergeCell ref="W246:X246"/>
    <mergeCell ref="S253:T253"/>
    <mergeCell ref="U253:V253"/>
    <mergeCell ref="W253:X253"/>
    <mergeCell ref="S254:T254"/>
    <mergeCell ref="U254:V254"/>
    <mergeCell ref="W254:X254"/>
    <mergeCell ref="A6:B6"/>
    <mergeCell ref="C6:D6"/>
    <mergeCell ref="E6:F6"/>
    <mergeCell ref="S206:T206"/>
    <mergeCell ref="U206:V206"/>
    <mergeCell ref="W206:X206"/>
    <mergeCell ref="S213:T213"/>
    <mergeCell ref="U213:V213"/>
    <mergeCell ref="W213:X213"/>
    <mergeCell ref="S214:T214"/>
    <mergeCell ref="U214:V214"/>
    <mergeCell ref="W214:X214"/>
    <mergeCell ref="S215:T215"/>
    <mergeCell ref="U215:V215"/>
    <mergeCell ref="S255:T255"/>
    <mergeCell ref="U255:V255"/>
    <mergeCell ref="W255:X255"/>
    <mergeCell ref="S224:T224"/>
    <mergeCell ref="U224:V224"/>
    <mergeCell ref="W224:X224"/>
    <mergeCell ref="S231:T231"/>
    <mergeCell ref="U231:V231"/>
    <mergeCell ref="W231:X231"/>
    <mergeCell ref="S232:T232"/>
    <mergeCell ref="U232:V232"/>
    <mergeCell ref="W232:X232"/>
    <mergeCell ref="S233:T233"/>
    <mergeCell ref="U233:V233"/>
    <mergeCell ref="W233:X233"/>
    <mergeCell ref="S244:T244"/>
    <mergeCell ref="U244:V244"/>
    <mergeCell ref="W244:X244"/>
    <mergeCell ref="W215:X215"/>
    <mergeCell ref="S222:T222"/>
    <mergeCell ref="U222:V222"/>
    <mergeCell ref="W222:X222"/>
    <mergeCell ref="S223:T223"/>
    <mergeCell ref="U223:V223"/>
    <mergeCell ref="W223:X223"/>
    <mergeCell ref="U184:V184"/>
    <mergeCell ref="W184:X184"/>
    <mergeCell ref="S191:T191"/>
    <mergeCell ref="U191:V191"/>
    <mergeCell ref="W191:X191"/>
    <mergeCell ref="S192:T192"/>
    <mergeCell ref="U192:V192"/>
    <mergeCell ref="W192:X192"/>
    <mergeCell ref="S193:T193"/>
    <mergeCell ref="U193:V193"/>
    <mergeCell ref="W193:X193"/>
    <mergeCell ref="S204:T204"/>
    <mergeCell ref="U204:V204"/>
    <mergeCell ref="W204:X204"/>
    <mergeCell ref="S205:T205"/>
    <mergeCell ref="U205:V205"/>
    <mergeCell ref="W205:X205"/>
    <mergeCell ref="W165:X165"/>
    <mergeCell ref="S166:T166"/>
    <mergeCell ref="U166:V166"/>
    <mergeCell ref="W166:X166"/>
    <mergeCell ref="S173:T173"/>
    <mergeCell ref="U173:V173"/>
    <mergeCell ref="W173:X173"/>
    <mergeCell ref="S174:T174"/>
    <mergeCell ref="U174:V174"/>
    <mergeCell ref="W174:X174"/>
    <mergeCell ref="S175:T175"/>
    <mergeCell ref="U175:V175"/>
    <mergeCell ref="W175:X175"/>
    <mergeCell ref="S182:T182"/>
    <mergeCell ref="U182:V182"/>
    <mergeCell ref="W182:X182"/>
    <mergeCell ref="S183:T183"/>
    <mergeCell ref="U183:V183"/>
    <mergeCell ref="W183:X183"/>
    <mergeCell ref="W142:X142"/>
    <mergeCell ref="S143:T143"/>
    <mergeCell ref="U143:V143"/>
    <mergeCell ref="W143:X143"/>
    <mergeCell ref="S144:T144"/>
    <mergeCell ref="U144:V144"/>
    <mergeCell ref="W144:X144"/>
    <mergeCell ref="S151:T151"/>
    <mergeCell ref="U151:V151"/>
    <mergeCell ref="W151:X151"/>
    <mergeCell ref="S152:T152"/>
    <mergeCell ref="U152:V152"/>
    <mergeCell ref="W152:X152"/>
    <mergeCell ref="S153:T153"/>
    <mergeCell ref="U153:V153"/>
    <mergeCell ref="W153:X153"/>
    <mergeCell ref="S164:T164"/>
    <mergeCell ref="U164:V164"/>
    <mergeCell ref="W164:X164"/>
    <mergeCell ref="W113:X113"/>
    <mergeCell ref="S124:T124"/>
    <mergeCell ref="U124:V124"/>
    <mergeCell ref="W124:X124"/>
    <mergeCell ref="S125:T125"/>
    <mergeCell ref="U125:V125"/>
    <mergeCell ref="W125:X125"/>
    <mergeCell ref="S126:T126"/>
    <mergeCell ref="U126:V126"/>
    <mergeCell ref="W126:X126"/>
    <mergeCell ref="S133:T133"/>
    <mergeCell ref="U133:V133"/>
    <mergeCell ref="W133:X133"/>
    <mergeCell ref="S134:T134"/>
    <mergeCell ref="U134:V134"/>
    <mergeCell ref="W134:X134"/>
    <mergeCell ref="S135:T135"/>
    <mergeCell ref="U135:V135"/>
    <mergeCell ref="W135:X135"/>
    <mergeCell ref="W94:X94"/>
    <mergeCell ref="S95:T95"/>
    <mergeCell ref="U95:V95"/>
    <mergeCell ref="W95:X95"/>
    <mergeCell ref="S102:T102"/>
    <mergeCell ref="U102:V102"/>
    <mergeCell ref="W102:X102"/>
    <mergeCell ref="S103:T103"/>
    <mergeCell ref="U103:V103"/>
    <mergeCell ref="W103:X103"/>
    <mergeCell ref="S104:T104"/>
    <mergeCell ref="U104:V104"/>
    <mergeCell ref="W104:X104"/>
    <mergeCell ref="S111:T111"/>
    <mergeCell ref="U111:V111"/>
    <mergeCell ref="W111:X111"/>
    <mergeCell ref="S112:T112"/>
    <mergeCell ref="U112:V112"/>
    <mergeCell ref="W112:X112"/>
    <mergeCell ref="W69:X69"/>
    <mergeCell ref="S70:T70"/>
    <mergeCell ref="U70:V70"/>
    <mergeCell ref="W70:X70"/>
    <mergeCell ref="S71:T71"/>
    <mergeCell ref="U71:V71"/>
    <mergeCell ref="W71:X71"/>
    <mergeCell ref="S84:T84"/>
    <mergeCell ref="U84:V84"/>
    <mergeCell ref="W84:X84"/>
    <mergeCell ref="S85:T85"/>
    <mergeCell ref="U85:V85"/>
    <mergeCell ref="W85:X85"/>
    <mergeCell ref="S86:T86"/>
    <mergeCell ref="U86:V86"/>
    <mergeCell ref="W86:X86"/>
    <mergeCell ref="S93:T93"/>
    <mergeCell ref="U93:V93"/>
    <mergeCell ref="W93:X93"/>
    <mergeCell ref="W44:X44"/>
    <mergeCell ref="S51:T51"/>
    <mergeCell ref="U51:V51"/>
    <mergeCell ref="W51:X51"/>
    <mergeCell ref="S52:T52"/>
    <mergeCell ref="U52:V52"/>
    <mergeCell ref="W52:X52"/>
    <mergeCell ref="S53:T53"/>
    <mergeCell ref="U53:V53"/>
    <mergeCell ref="W53:X53"/>
    <mergeCell ref="S60:T60"/>
    <mergeCell ref="U60:V60"/>
    <mergeCell ref="W60:X60"/>
    <mergeCell ref="S61:T61"/>
    <mergeCell ref="U61:V61"/>
    <mergeCell ref="W61:X61"/>
    <mergeCell ref="S62:T62"/>
    <mergeCell ref="U62:V62"/>
    <mergeCell ref="W62:X62"/>
    <mergeCell ref="W23:X23"/>
    <mergeCell ref="S24:T24"/>
    <mergeCell ref="U24:V24"/>
    <mergeCell ref="W24:X24"/>
    <mergeCell ref="S31:T31"/>
    <mergeCell ref="U31:V31"/>
    <mergeCell ref="W31:X31"/>
    <mergeCell ref="S32:T32"/>
    <mergeCell ref="U32:V32"/>
    <mergeCell ref="W32:X32"/>
    <mergeCell ref="S33:T33"/>
    <mergeCell ref="U33:V33"/>
    <mergeCell ref="W33:X33"/>
    <mergeCell ref="S42:T42"/>
    <mergeCell ref="U42:V42"/>
    <mergeCell ref="W42:X42"/>
    <mergeCell ref="S43:T43"/>
    <mergeCell ref="U43:V43"/>
    <mergeCell ref="W43:X43"/>
    <mergeCell ref="W4:X4"/>
    <mergeCell ref="S5:T5"/>
    <mergeCell ref="U5:V5"/>
    <mergeCell ref="W5:X5"/>
    <mergeCell ref="S6:T6"/>
    <mergeCell ref="U6:V6"/>
    <mergeCell ref="W6:X6"/>
    <mergeCell ref="S13:T13"/>
    <mergeCell ref="U13:V13"/>
    <mergeCell ref="W13:X13"/>
    <mergeCell ref="S14:T14"/>
    <mergeCell ref="U14:V14"/>
    <mergeCell ref="W14:X14"/>
    <mergeCell ref="S15:T15"/>
    <mergeCell ref="U15:V15"/>
    <mergeCell ref="W15:X15"/>
    <mergeCell ref="S22:T22"/>
    <mergeCell ref="U22:V22"/>
    <mergeCell ref="W22:X22"/>
    <mergeCell ref="M174:N174"/>
    <mergeCell ref="O174:P174"/>
    <mergeCell ref="Q174:R174"/>
    <mergeCell ref="M175:N175"/>
    <mergeCell ref="O175:P175"/>
    <mergeCell ref="Q175:R175"/>
    <mergeCell ref="M182:N182"/>
    <mergeCell ref="O182:P182"/>
    <mergeCell ref="Q182:R182"/>
    <mergeCell ref="M183:N183"/>
    <mergeCell ref="O183:P183"/>
    <mergeCell ref="Q183:R183"/>
    <mergeCell ref="M184:N184"/>
    <mergeCell ref="O184:P184"/>
    <mergeCell ref="Q184:R184"/>
    <mergeCell ref="S4:T4"/>
    <mergeCell ref="U4:V4"/>
    <mergeCell ref="S23:T23"/>
    <mergeCell ref="U23:V23"/>
    <mergeCell ref="S44:T44"/>
    <mergeCell ref="U44:V44"/>
    <mergeCell ref="S69:T69"/>
    <mergeCell ref="U69:V69"/>
    <mergeCell ref="S94:T94"/>
    <mergeCell ref="U94:V94"/>
    <mergeCell ref="S113:T113"/>
    <mergeCell ref="U113:V113"/>
    <mergeCell ref="S142:T142"/>
    <mergeCell ref="U142:V142"/>
    <mergeCell ref="S165:T165"/>
    <mergeCell ref="U165:V165"/>
    <mergeCell ref="S184:T184"/>
    <mergeCell ref="M152:N152"/>
    <mergeCell ref="O152:P152"/>
    <mergeCell ref="Q152:R152"/>
    <mergeCell ref="M153:N153"/>
    <mergeCell ref="O153:P153"/>
    <mergeCell ref="Q153:R153"/>
    <mergeCell ref="M164:N164"/>
    <mergeCell ref="O164:P164"/>
    <mergeCell ref="Q164:R164"/>
    <mergeCell ref="M165:N165"/>
    <mergeCell ref="O165:P165"/>
    <mergeCell ref="Q165:R165"/>
    <mergeCell ref="M166:N166"/>
    <mergeCell ref="O166:P166"/>
    <mergeCell ref="Q166:R166"/>
    <mergeCell ref="M173:N173"/>
    <mergeCell ref="O173:P173"/>
    <mergeCell ref="Q173:R173"/>
    <mergeCell ref="M134:N134"/>
    <mergeCell ref="O134:P134"/>
    <mergeCell ref="Q134:R134"/>
    <mergeCell ref="M135:N135"/>
    <mergeCell ref="O135:P135"/>
    <mergeCell ref="Q135:R135"/>
    <mergeCell ref="M142:N142"/>
    <mergeCell ref="O142:P142"/>
    <mergeCell ref="Q142:R142"/>
    <mergeCell ref="M143:N143"/>
    <mergeCell ref="O143:P143"/>
    <mergeCell ref="Q143:R143"/>
    <mergeCell ref="M144:N144"/>
    <mergeCell ref="O144:P144"/>
    <mergeCell ref="Q144:R144"/>
    <mergeCell ref="M151:N151"/>
    <mergeCell ref="O151:P151"/>
    <mergeCell ref="Q151:R151"/>
    <mergeCell ref="M112:N112"/>
    <mergeCell ref="O112:P112"/>
    <mergeCell ref="Q112:R112"/>
    <mergeCell ref="M113:N113"/>
    <mergeCell ref="O113:P113"/>
    <mergeCell ref="Q113:R113"/>
    <mergeCell ref="M124:N124"/>
    <mergeCell ref="O124:P124"/>
    <mergeCell ref="Q124:R124"/>
    <mergeCell ref="M125:N125"/>
    <mergeCell ref="O125:P125"/>
    <mergeCell ref="Q125:R125"/>
    <mergeCell ref="M126:N126"/>
    <mergeCell ref="O126:P126"/>
    <mergeCell ref="Q126:R126"/>
    <mergeCell ref="M133:N133"/>
    <mergeCell ref="O133:P133"/>
    <mergeCell ref="Q133:R133"/>
    <mergeCell ref="M94:N94"/>
    <mergeCell ref="O94:P94"/>
    <mergeCell ref="Q94:R94"/>
    <mergeCell ref="M95:N95"/>
    <mergeCell ref="O95:P95"/>
    <mergeCell ref="Q95:R95"/>
    <mergeCell ref="M102:N102"/>
    <mergeCell ref="O102:P102"/>
    <mergeCell ref="Q102:R102"/>
    <mergeCell ref="M103:N103"/>
    <mergeCell ref="O103:P103"/>
    <mergeCell ref="Q103:R103"/>
    <mergeCell ref="M104:N104"/>
    <mergeCell ref="O104:P104"/>
    <mergeCell ref="Q104:R104"/>
    <mergeCell ref="M111:N111"/>
    <mergeCell ref="O111:P111"/>
    <mergeCell ref="Q111:R111"/>
    <mergeCell ref="M70:N70"/>
    <mergeCell ref="O70:P70"/>
    <mergeCell ref="Q70:R70"/>
    <mergeCell ref="M71:N71"/>
    <mergeCell ref="O71:P71"/>
    <mergeCell ref="Q71:R71"/>
    <mergeCell ref="M84:N84"/>
    <mergeCell ref="O84:P84"/>
    <mergeCell ref="Q84:R84"/>
    <mergeCell ref="M85:N85"/>
    <mergeCell ref="O85:P85"/>
    <mergeCell ref="Q85:R85"/>
    <mergeCell ref="M86:N86"/>
    <mergeCell ref="O86:P86"/>
    <mergeCell ref="Q86:R86"/>
    <mergeCell ref="M93:N93"/>
    <mergeCell ref="O93:P93"/>
    <mergeCell ref="Q93:R93"/>
    <mergeCell ref="M52:N52"/>
    <mergeCell ref="O52:P52"/>
    <mergeCell ref="Q52:R52"/>
    <mergeCell ref="M53:N53"/>
    <mergeCell ref="O53:P53"/>
    <mergeCell ref="Q53:R53"/>
    <mergeCell ref="M60:N60"/>
    <mergeCell ref="O60:P60"/>
    <mergeCell ref="Q60:R60"/>
    <mergeCell ref="M61:N61"/>
    <mergeCell ref="O61:P61"/>
    <mergeCell ref="Q61:R61"/>
    <mergeCell ref="M62:N62"/>
    <mergeCell ref="O62:P62"/>
    <mergeCell ref="Q62:R62"/>
    <mergeCell ref="M69:N69"/>
    <mergeCell ref="O69:P69"/>
    <mergeCell ref="Q69:R69"/>
    <mergeCell ref="Q31:R31"/>
    <mergeCell ref="M32:N32"/>
    <mergeCell ref="O32:P32"/>
    <mergeCell ref="Q32:R32"/>
    <mergeCell ref="M33:N33"/>
    <mergeCell ref="O33:P33"/>
    <mergeCell ref="Q33:R33"/>
    <mergeCell ref="M42:N42"/>
    <mergeCell ref="O42:P42"/>
    <mergeCell ref="Q42:R42"/>
    <mergeCell ref="M43:N43"/>
    <mergeCell ref="O43:P43"/>
    <mergeCell ref="Q43:R43"/>
    <mergeCell ref="M44:N44"/>
    <mergeCell ref="O44:P44"/>
    <mergeCell ref="Q44:R44"/>
    <mergeCell ref="M51:N51"/>
    <mergeCell ref="O51:P51"/>
    <mergeCell ref="Q51:R51"/>
    <mergeCell ref="G264:H264"/>
    <mergeCell ref="I264:J264"/>
    <mergeCell ref="K264:L264"/>
    <mergeCell ref="M4:N4"/>
    <mergeCell ref="O4:P4"/>
    <mergeCell ref="Q4:R4"/>
    <mergeCell ref="M5:N5"/>
    <mergeCell ref="O5:P5"/>
    <mergeCell ref="Q5:R5"/>
    <mergeCell ref="M6:N6"/>
    <mergeCell ref="O6:P6"/>
    <mergeCell ref="Q6:R6"/>
    <mergeCell ref="M13:N13"/>
    <mergeCell ref="O13:P13"/>
    <mergeCell ref="Q13:R13"/>
    <mergeCell ref="M14:N14"/>
    <mergeCell ref="O14:P14"/>
    <mergeCell ref="Q14:R14"/>
    <mergeCell ref="M15:N15"/>
    <mergeCell ref="O15:P15"/>
    <mergeCell ref="Q15:R15"/>
    <mergeCell ref="M22:N22"/>
    <mergeCell ref="O22:P22"/>
    <mergeCell ref="Q22:R22"/>
    <mergeCell ref="M23:N23"/>
    <mergeCell ref="O23:P23"/>
    <mergeCell ref="Q23:R23"/>
    <mergeCell ref="M24:N24"/>
    <mergeCell ref="O24:P24"/>
    <mergeCell ref="Q24:R24"/>
    <mergeCell ref="M31:N31"/>
    <mergeCell ref="O31:P31"/>
    <mergeCell ref="G246:H246"/>
    <mergeCell ref="I246:J246"/>
    <mergeCell ref="K246:L246"/>
    <mergeCell ref="G253:H253"/>
    <mergeCell ref="I253:J253"/>
    <mergeCell ref="K253:L253"/>
    <mergeCell ref="G254:H254"/>
    <mergeCell ref="I254:J254"/>
    <mergeCell ref="K254:L254"/>
    <mergeCell ref="G255:H255"/>
    <mergeCell ref="I255:J255"/>
    <mergeCell ref="K255:L255"/>
    <mergeCell ref="G262:H262"/>
    <mergeCell ref="I262:J262"/>
    <mergeCell ref="K262:L262"/>
    <mergeCell ref="G263:H263"/>
    <mergeCell ref="I263:J263"/>
    <mergeCell ref="K263:L263"/>
    <mergeCell ref="G224:H224"/>
    <mergeCell ref="I224:J224"/>
    <mergeCell ref="K224:L224"/>
    <mergeCell ref="G231:H231"/>
    <mergeCell ref="I231:J231"/>
    <mergeCell ref="K231:L231"/>
    <mergeCell ref="G232:H232"/>
    <mergeCell ref="I232:J232"/>
    <mergeCell ref="K232:L232"/>
    <mergeCell ref="G233:H233"/>
    <mergeCell ref="I233:J233"/>
    <mergeCell ref="K233:L233"/>
    <mergeCell ref="G244:H244"/>
    <mergeCell ref="I244:J244"/>
    <mergeCell ref="K244:L244"/>
    <mergeCell ref="G245:H245"/>
    <mergeCell ref="I245:J245"/>
    <mergeCell ref="K245:L245"/>
    <mergeCell ref="G206:H206"/>
    <mergeCell ref="I206:J206"/>
    <mergeCell ref="K206:L206"/>
    <mergeCell ref="G213:H213"/>
    <mergeCell ref="I213:J213"/>
    <mergeCell ref="K213:L213"/>
    <mergeCell ref="G214:H214"/>
    <mergeCell ref="I214:J214"/>
    <mergeCell ref="K214:L214"/>
    <mergeCell ref="G215:H215"/>
    <mergeCell ref="I215:J215"/>
    <mergeCell ref="K215:L215"/>
    <mergeCell ref="G222:H222"/>
    <mergeCell ref="I222:J222"/>
    <mergeCell ref="K222:L222"/>
    <mergeCell ref="G223:H223"/>
    <mergeCell ref="I223:J223"/>
    <mergeCell ref="K223:L223"/>
    <mergeCell ref="G184:H184"/>
    <mergeCell ref="I184:J184"/>
    <mergeCell ref="K184:L184"/>
    <mergeCell ref="G191:H191"/>
    <mergeCell ref="I191:J191"/>
    <mergeCell ref="K191:L191"/>
    <mergeCell ref="G192:H192"/>
    <mergeCell ref="I192:J192"/>
    <mergeCell ref="K192:L192"/>
    <mergeCell ref="G193:H193"/>
    <mergeCell ref="I193:J193"/>
    <mergeCell ref="K193:L193"/>
    <mergeCell ref="G204:H204"/>
    <mergeCell ref="I204:J204"/>
    <mergeCell ref="K204:L204"/>
    <mergeCell ref="G205:H205"/>
    <mergeCell ref="I205:J205"/>
    <mergeCell ref="K205:L205"/>
    <mergeCell ref="G166:H166"/>
    <mergeCell ref="I166:J166"/>
    <mergeCell ref="K166:L166"/>
    <mergeCell ref="G173:H173"/>
    <mergeCell ref="I173:J173"/>
    <mergeCell ref="K173:L173"/>
    <mergeCell ref="G174:H174"/>
    <mergeCell ref="I174:J174"/>
    <mergeCell ref="K174:L174"/>
    <mergeCell ref="G175:H175"/>
    <mergeCell ref="I175:J175"/>
    <mergeCell ref="K175:L175"/>
    <mergeCell ref="G182:H182"/>
    <mergeCell ref="I182:J182"/>
    <mergeCell ref="K182:L182"/>
    <mergeCell ref="G183:H183"/>
    <mergeCell ref="I183:J183"/>
    <mergeCell ref="K183:L183"/>
    <mergeCell ref="G144:H144"/>
    <mergeCell ref="I144:J144"/>
    <mergeCell ref="K144:L144"/>
    <mergeCell ref="G151:H151"/>
    <mergeCell ref="I151:J151"/>
    <mergeCell ref="K151:L151"/>
    <mergeCell ref="G152:H152"/>
    <mergeCell ref="I152:J152"/>
    <mergeCell ref="K152:L152"/>
    <mergeCell ref="G153:H153"/>
    <mergeCell ref="I153:J153"/>
    <mergeCell ref="K153:L153"/>
    <mergeCell ref="G164:H164"/>
    <mergeCell ref="I164:J164"/>
    <mergeCell ref="K164:L164"/>
    <mergeCell ref="G165:H165"/>
    <mergeCell ref="I165:J165"/>
    <mergeCell ref="K165:L165"/>
    <mergeCell ref="G126:H126"/>
    <mergeCell ref="I126:J126"/>
    <mergeCell ref="K126:L126"/>
    <mergeCell ref="G133:H133"/>
    <mergeCell ref="I133:J133"/>
    <mergeCell ref="K133:L133"/>
    <mergeCell ref="G134:H134"/>
    <mergeCell ref="I134:J134"/>
    <mergeCell ref="K134:L134"/>
    <mergeCell ref="G135:H135"/>
    <mergeCell ref="I135:J135"/>
    <mergeCell ref="K135:L135"/>
    <mergeCell ref="G142:H142"/>
    <mergeCell ref="I142:J142"/>
    <mergeCell ref="K142:L142"/>
    <mergeCell ref="G143:H143"/>
    <mergeCell ref="I143:J143"/>
    <mergeCell ref="K143:L143"/>
    <mergeCell ref="G104:H104"/>
    <mergeCell ref="I104:J104"/>
    <mergeCell ref="K104:L104"/>
    <mergeCell ref="G111:H111"/>
    <mergeCell ref="I111:J111"/>
    <mergeCell ref="K111:L111"/>
    <mergeCell ref="G112:H112"/>
    <mergeCell ref="I112:J112"/>
    <mergeCell ref="K112:L112"/>
    <mergeCell ref="G113:H113"/>
    <mergeCell ref="I113:J113"/>
    <mergeCell ref="K113:L113"/>
    <mergeCell ref="G124:H124"/>
    <mergeCell ref="I124:J124"/>
    <mergeCell ref="K124:L124"/>
    <mergeCell ref="G125:H125"/>
    <mergeCell ref="I125:J125"/>
    <mergeCell ref="K125:L125"/>
    <mergeCell ref="G86:H86"/>
    <mergeCell ref="I86:J86"/>
    <mergeCell ref="K86:L86"/>
    <mergeCell ref="G93:H93"/>
    <mergeCell ref="I93:J93"/>
    <mergeCell ref="K93:L93"/>
    <mergeCell ref="G94:H94"/>
    <mergeCell ref="I94:J94"/>
    <mergeCell ref="K94:L94"/>
    <mergeCell ref="G95:H95"/>
    <mergeCell ref="I95:J95"/>
    <mergeCell ref="K95:L95"/>
    <mergeCell ref="G102:H102"/>
    <mergeCell ref="I102:J102"/>
    <mergeCell ref="K102:L102"/>
    <mergeCell ref="G103:H103"/>
    <mergeCell ref="I103:J103"/>
    <mergeCell ref="K103:L103"/>
    <mergeCell ref="G62:H62"/>
    <mergeCell ref="I62:J62"/>
    <mergeCell ref="K62:L62"/>
    <mergeCell ref="G69:H69"/>
    <mergeCell ref="I69:J69"/>
    <mergeCell ref="K69:L69"/>
    <mergeCell ref="G70:H70"/>
    <mergeCell ref="I70:J70"/>
    <mergeCell ref="K70:L70"/>
    <mergeCell ref="G71:H71"/>
    <mergeCell ref="I71:J71"/>
    <mergeCell ref="K71:L71"/>
    <mergeCell ref="G84:H84"/>
    <mergeCell ref="I84:J84"/>
    <mergeCell ref="K84:L84"/>
    <mergeCell ref="G85:H85"/>
    <mergeCell ref="I85:J85"/>
    <mergeCell ref="K85:L85"/>
    <mergeCell ref="I44:J44"/>
    <mergeCell ref="K44:L44"/>
    <mergeCell ref="G51:H51"/>
    <mergeCell ref="I51:J51"/>
    <mergeCell ref="K51:L51"/>
    <mergeCell ref="G52:H52"/>
    <mergeCell ref="I52:J52"/>
    <mergeCell ref="K52:L52"/>
    <mergeCell ref="G53:H53"/>
    <mergeCell ref="I53:J53"/>
    <mergeCell ref="K53:L53"/>
    <mergeCell ref="G60:H60"/>
    <mergeCell ref="I60:J60"/>
    <mergeCell ref="K60:L60"/>
    <mergeCell ref="G61:H61"/>
    <mergeCell ref="I61:J61"/>
    <mergeCell ref="K61:L61"/>
    <mergeCell ref="A693:B693"/>
    <mergeCell ref="C693:D693"/>
    <mergeCell ref="E693:F693"/>
    <mergeCell ref="A694:B694"/>
    <mergeCell ref="C694:D694"/>
    <mergeCell ref="E694:F694"/>
    <mergeCell ref="A695:B695"/>
    <mergeCell ref="C695:D695"/>
    <mergeCell ref="E695:F695"/>
    <mergeCell ref="K14:L14"/>
    <mergeCell ref="G15:H15"/>
    <mergeCell ref="I15:J15"/>
    <mergeCell ref="K15:L15"/>
    <mergeCell ref="G22:H22"/>
    <mergeCell ref="I22:J22"/>
    <mergeCell ref="K22:L22"/>
    <mergeCell ref="G23:H23"/>
    <mergeCell ref="I23:J23"/>
    <mergeCell ref="K23:L23"/>
    <mergeCell ref="G24:H24"/>
    <mergeCell ref="I24:J24"/>
    <mergeCell ref="K24:L24"/>
    <mergeCell ref="G31:H31"/>
    <mergeCell ref="I31:J31"/>
    <mergeCell ref="K31:L31"/>
    <mergeCell ref="G32:H32"/>
    <mergeCell ref="I32:J32"/>
    <mergeCell ref="K32:L32"/>
    <mergeCell ref="G33:H33"/>
    <mergeCell ref="I33:J33"/>
    <mergeCell ref="K33:L33"/>
    <mergeCell ref="G42:H42"/>
    <mergeCell ref="A671:B671"/>
    <mergeCell ref="C671:D671"/>
    <mergeCell ref="E671:F671"/>
    <mergeCell ref="A672:B672"/>
    <mergeCell ref="C672:D672"/>
    <mergeCell ref="E672:F672"/>
    <mergeCell ref="A673:B673"/>
    <mergeCell ref="C673:D673"/>
    <mergeCell ref="E673:F673"/>
    <mergeCell ref="A684:B684"/>
    <mergeCell ref="C684:D684"/>
    <mergeCell ref="E684:F684"/>
    <mergeCell ref="A685:B685"/>
    <mergeCell ref="C685:D685"/>
    <mergeCell ref="E685:F685"/>
    <mergeCell ref="A686:B686"/>
    <mergeCell ref="C686:D686"/>
    <mergeCell ref="E686:F686"/>
    <mergeCell ref="A653:B653"/>
    <mergeCell ref="C653:D653"/>
    <mergeCell ref="E653:F653"/>
    <mergeCell ref="A654:B654"/>
    <mergeCell ref="C654:D654"/>
    <mergeCell ref="E654:F654"/>
    <mergeCell ref="A655:B655"/>
    <mergeCell ref="C655:D655"/>
    <mergeCell ref="E655:F655"/>
    <mergeCell ref="A662:B662"/>
    <mergeCell ref="C662:D662"/>
    <mergeCell ref="E662:F662"/>
    <mergeCell ref="A663:B663"/>
    <mergeCell ref="C663:D663"/>
    <mergeCell ref="E663:F663"/>
    <mergeCell ref="A664:B664"/>
    <mergeCell ref="C664:D664"/>
    <mergeCell ref="E664:F664"/>
    <mergeCell ref="A629:B629"/>
    <mergeCell ref="C629:D629"/>
    <mergeCell ref="E629:F629"/>
    <mergeCell ref="A630:B630"/>
    <mergeCell ref="C630:D630"/>
    <mergeCell ref="E630:F630"/>
    <mergeCell ref="A631:B631"/>
    <mergeCell ref="C631:D631"/>
    <mergeCell ref="E631:F631"/>
    <mergeCell ref="A645:B645"/>
    <mergeCell ref="C645:D645"/>
    <mergeCell ref="E645:F645"/>
    <mergeCell ref="A644:B644"/>
    <mergeCell ref="C644:D644"/>
    <mergeCell ref="E644:F644"/>
    <mergeCell ref="A646:B646"/>
    <mergeCell ref="C646:D646"/>
    <mergeCell ref="E646:F646"/>
    <mergeCell ref="A613:B613"/>
    <mergeCell ref="C613:D613"/>
    <mergeCell ref="E613:F613"/>
    <mergeCell ref="A614:B614"/>
    <mergeCell ref="C614:D614"/>
    <mergeCell ref="E614:F614"/>
    <mergeCell ref="A615:B615"/>
    <mergeCell ref="C615:D615"/>
    <mergeCell ref="E615:F615"/>
    <mergeCell ref="A621:B621"/>
    <mergeCell ref="C621:D621"/>
    <mergeCell ref="E621:F621"/>
    <mergeCell ref="A622:B622"/>
    <mergeCell ref="C622:D622"/>
    <mergeCell ref="E622:F622"/>
    <mergeCell ref="A623:B623"/>
    <mergeCell ref="C623:D623"/>
    <mergeCell ref="E623:F623"/>
    <mergeCell ref="A591:B591"/>
    <mergeCell ref="C591:D591"/>
    <mergeCell ref="E591:F591"/>
    <mergeCell ref="A592:B592"/>
    <mergeCell ref="C592:D592"/>
    <mergeCell ref="E592:F592"/>
    <mergeCell ref="A593:B593"/>
    <mergeCell ref="C593:D593"/>
    <mergeCell ref="E593:F593"/>
    <mergeCell ref="A604:B604"/>
    <mergeCell ref="C604:D604"/>
    <mergeCell ref="E604:F604"/>
    <mergeCell ref="A605:B605"/>
    <mergeCell ref="C605:D605"/>
    <mergeCell ref="E605:F605"/>
    <mergeCell ref="A606:B606"/>
    <mergeCell ref="C606:D606"/>
    <mergeCell ref="E606:F606"/>
    <mergeCell ref="A573:B573"/>
    <mergeCell ref="C573:D573"/>
    <mergeCell ref="E573:F573"/>
    <mergeCell ref="A574:B574"/>
    <mergeCell ref="C574:D574"/>
    <mergeCell ref="E574:F574"/>
    <mergeCell ref="A575:B575"/>
    <mergeCell ref="C575:D575"/>
    <mergeCell ref="E575:F575"/>
    <mergeCell ref="A582:B582"/>
    <mergeCell ref="C582:D582"/>
    <mergeCell ref="E582:F582"/>
    <mergeCell ref="A583:B583"/>
    <mergeCell ref="C583:D583"/>
    <mergeCell ref="E583:F583"/>
    <mergeCell ref="A584:B584"/>
    <mergeCell ref="C584:D584"/>
    <mergeCell ref="E584:F584"/>
    <mergeCell ref="A549:B549"/>
    <mergeCell ref="C549:D549"/>
    <mergeCell ref="E549:F549"/>
    <mergeCell ref="A550:B550"/>
    <mergeCell ref="C550:D550"/>
    <mergeCell ref="E550:F550"/>
    <mergeCell ref="A551:B551"/>
    <mergeCell ref="C551:D551"/>
    <mergeCell ref="E551:F551"/>
    <mergeCell ref="A564:B564"/>
    <mergeCell ref="C564:D564"/>
    <mergeCell ref="E564:F564"/>
    <mergeCell ref="A565:B565"/>
    <mergeCell ref="C565:D565"/>
    <mergeCell ref="E565:F565"/>
    <mergeCell ref="A566:B566"/>
    <mergeCell ref="C566:D566"/>
    <mergeCell ref="E566:F566"/>
    <mergeCell ref="A532:B532"/>
    <mergeCell ref="C532:D532"/>
    <mergeCell ref="E532:F532"/>
    <mergeCell ref="A533:B533"/>
    <mergeCell ref="C533:D533"/>
    <mergeCell ref="E533:F533"/>
    <mergeCell ref="A534:B534"/>
    <mergeCell ref="C534:D534"/>
    <mergeCell ref="E534:F534"/>
    <mergeCell ref="A540:B540"/>
    <mergeCell ref="C540:D540"/>
    <mergeCell ref="E540:F540"/>
    <mergeCell ref="A541:B541"/>
    <mergeCell ref="C541:D541"/>
    <mergeCell ref="E541:F541"/>
    <mergeCell ref="A542:B542"/>
    <mergeCell ref="C542:D542"/>
    <mergeCell ref="E542:F542"/>
    <mergeCell ref="A511:B511"/>
    <mergeCell ref="C511:D511"/>
    <mergeCell ref="E511:F511"/>
    <mergeCell ref="A512:B512"/>
    <mergeCell ref="C512:D512"/>
    <mergeCell ref="E512:F512"/>
    <mergeCell ref="A513:B513"/>
    <mergeCell ref="C513:D513"/>
    <mergeCell ref="E513:F513"/>
    <mergeCell ref="A524:B524"/>
    <mergeCell ref="C524:D524"/>
    <mergeCell ref="E524:F524"/>
    <mergeCell ref="A525:B525"/>
    <mergeCell ref="C525:D525"/>
    <mergeCell ref="E525:F525"/>
    <mergeCell ref="A526:B526"/>
    <mergeCell ref="C526:D526"/>
    <mergeCell ref="E526:F526"/>
    <mergeCell ref="A493:B493"/>
    <mergeCell ref="C493:D493"/>
    <mergeCell ref="E493:F493"/>
    <mergeCell ref="A494:B494"/>
    <mergeCell ref="C494:D494"/>
    <mergeCell ref="E494:F494"/>
    <mergeCell ref="A495:B495"/>
    <mergeCell ref="C495:D495"/>
    <mergeCell ref="E495:F495"/>
    <mergeCell ref="A502:B502"/>
    <mergeCell ref="C502:D502"/>
    <mergeCell ref="E502:F502"/>
    <mergeCell ref="A503:B503"/>
    <mergeCell ref="C503:D503"/>
    <mergeCell ref="E503:F503"/>
    <mergeCell ref="A504:B504"/>
    <mergeCell ref="C504:D504"/>
    <mergeCell ref="E504:F504"/>
    <mergeCell ref="A470:B470"/>
    <mergeCell ref="C470:D470"/>
    <mergeCell ref="E470:F470"/>
    <mergeCell ref="A471:B471"/>
    <mergeCell ref="C471:D471"/>
    <mergeCell ref="E471:F471"/>
    <mergeCell ref="A472:B472"/>
    <mergeCell ref="C472:D472"/>
    <mergeCell ref="E472:F472"/>
    <mergeCell ref="A484:B484"/>
    <mergeCell ref="C484:D484"/>
    <mergeCell ref="E484:F484"/>
    <mergeCell ref="A485:B485"/>
    <mergeCell ref="C485:D485"/>
    <mergeCell ref="E485:F485"/>
    <mergeCell ref="A486:B486"/>
    <mergeCell ref="C486:D486"/>
    <mergeCell ref="E486:F486"/>
    <mergeCell ref="A452:B452"/>
    <mergeCell ref="C452:D452"/>
    <mergeCell ref="E452:F452"/>
    <mergeCell ref="A453:B453"/>
    <mergeCell ref="C453:D453"/>
    <mergeCell ref="E453:F453"/>
    <mergeCell ref="A454:B454"/>
    <mergeCell ref="C454:D454"/>
    <mergeCell ref="E454:F454"/>
    <mergeCell ref="A461:B461"/>
    <mergeCell ref="C461:D461"/>
    <mergeCell ref="E461:F461"/>
    <mergeCell ref="A462:B462"/>
    <mergeCell ref="C462:D462"/>
    <mergeCell ref="E462:F462"/>
    <mergeCell ref="A463:B463"/>
    <mergeCell ref="C463:D463"/>
    <mergeCell ref="E463:F463"/>
    <mergeCell ref="A431:B431"/>
    <mergeCell ref="C431:D431"/>
    <mergeCell ref="E431:F431"/>
    <mergeCell ref="A432:B432"/>
    <mergeCell ref="C432:D432"/>
    <mergeCell ref="E432:F432"/>
    <mergeCell ref="A433:B433"/>
    <mergeCell ref="C433:D433"/>
    <mergeCell ref="E433:F433"/>
    <mergeCell ref="A444:B444"/>
    <mergeCell ref="C444:D444"/>
    <mergeCell ref="E444:F444"/>
    <mergeCell ref="A445:B445"/>
    <mergeCell ref="C445:D445"/>
    <mergeCell ref="E445:F445"/>
    <mergeCell ref="A446:B446"/>
    <mergeCell ref="C446:D446"/>
    <mergeCell ref="E446:F446"/>
    <mergeCell ref="A413:B413"/>
    <mergeCell ref="C413:D413"/>
    <mergeCell ref="E413:F413"/>
    <mergeCell ref="A414:B414"/>
    <mergeCell ref="C414:D414"/>
    <mergeCell ref="E414:F414"/>
    <mergeCell ref="A415:B415"/>
    <mergeCell ref="C415:D415"/>
    <mergeCell ref="E415:F415"/>
    <mergeCell ref="A422:B422"/>
    <mergeCell ref="C422:D422"/>
    <mergeCell ref="E422:F422"/>
    <mergeCell ref="A423:B423"/>
    <mergeCell ref="C423:D423"/>
    <mergeCell ref="E423:F423"/>
    <mergeCell ref="A424:B424"/>
    <mergeCell ref="C424:D424"/>
    <mergeCell ref="E424:F424"/>
    <mergeCell ref="A391:B391"/>
    <mergeCell ref="C391:D391"/>
    <mergeCell ref="E391:F391"/>
    <mergeCell ref="A392:B392"/>
    <mergeCell ref="C392:D392"/>
    <mergeCell ref="E392:F392"/>
    <mergeCell ref="A393:B393"/>
    <mergeCell ref="C393:D393"/>
    <mergeCell ref="E393:F393"/>
    <mergeCell ref="A404:B404"/>
    <mergeCell ref="C404:D404"/>
    <mergeCell ref="E404:F404"/>
    <mergeCell ref="A405:B405"/>
    <mergeCell ref="C405:D405"/>
    <mergeCell ref="E405:F405"/>
    <mergeCell ref="A406:B406"/>
    <mergeCell ref="C406:D406"/>
    <mergeCell ref="E406:F406"/>
    <mergeCell ref="A373:B373"/>
    <mergeCell ref="C373:D373"/>
    <mergeCell ref="E373:F373"/>
    <mergeCell ref="A374:B374"/>
    <mergeCell ref="C374:D374"/>
    <mergeCell ref="E374:F374"/>
    <mergeCell ref="A375:B375"/>
    <mergeCell ref="C375:D375"/>
    <mergeCell ref="E375:F375"/>
    <mergeCell ref="A382:B382"/>
    <mergeCell ref="C382:D382"/>
    <mergeCell ref="E382:F382"/>
    <mergeCell ref="A383:B383"/>
    <mergeCell ref="C383:D383"/>
    <mergeCell ref="E383:F383"/>
    <mergeCell ref="A384:B384"/>
    <mergeCell ref="C384:D384"/>
    <mergeCell ref="E384:F384"/>
    <mergeCell ref="A350:B350"/>
    <mergeCell ref="C350:D350"/>
    <mergeCell ref="E350:F350"/>
    <mergeCell ref="A351:B351"/>
    <mergeCell ref="C351:D351"/>
    <mergeCell ref="E351:F351"/>
    <mergeCell ref="A352:B352"/>
    <mergeCell ref="C352:D352"/>
    <mergeCell ref="E352:F352"/>
    <mergeCell ref="A364:B364"/>
    <mergeCell ref="C364:D364"/>
    <mergeCell ref="E364:F364"/>
    <mergeCell ref="A365:B365"/>
    <mergeCell ref="C365:D365"/>
    <mergeCell ref="E365:F365"/>
    <mergeCell ref="A366:B366"/>
    <mergeCell ref="C366:D366"/>
    <mergeCell ref="E366:F366"/>
    <mergeCell ref="A333:B333"/>
    <mergeCell ref="C333:D333"/>
    <mergeCell ref="E333:F333"/>
    <mergeCell ref="A334:B334"/>
    <mergeCell ref="C334:D334"/>
    <mergeCell ref="E334:F334"/>
    <mergeCell ref="A335:B335"/>
    <mergeCell ref="C335:D335"/>
    <mergeCell ref="E335:F335"/>
    <mergeCell ref="A342:B342"/>
    <mergeCell ref="C342:D342"/>
    <mergeCell ref="E342:F342"/>
    <mergeCell ref="A343:B343"/>
    <mergeCell ref="C343:D343"/>
    <mergeCell ref="E343:F343"/>
    <mergeCell ref="A344:B344"/>
    <mergeCell ref="C344:D344"/>
    <mergeCell ref="E344:F344"/>
    <mergeCell ref="A311:B311"/>
    <mergeCell ref="C311:D311"/>
    <mergeCell ref="E311:F311"/>
    <mergeCell ref="A312:B312"/>
    <mergeCell ref="C312:D312"/>
    <mergeCell ref="E312:F312"/>
    <mergeCell ref="A313:B313"/>
    <mergeCell ref="C313:D313"/>
    <mergeCell ref="E313:F313"/>
    <mergeCell ref="A324:B324"/>
    <mergeCell ref="C324:D324"/>
    <mergeCell ref="E324:F324"/>
    <mergeCell ref="A325:B325"/>
    <mergeCell ref="C325:D325"/>
    <mergeCell ref="E325:F325"/>
    <mergeCell ref="A326:B326"/>
    <mergeCell ref="C326:D326"/>
    <mergeCell ref="E326:F326"/>
    <mergeCell ref="A293:B293"/>
    <mergeCell ref="C293:D293"/>
    <mergeCell ref="E293:F293"/>
    <mergeCell ref="A294:B294"/>
    <mergeCell ref="C294:D294"/>
    <mergeCell ref="E294:F294"/>
    <mergeCell ref="A295:B295"/>
    <mergeCell ref="C295:D295"/>
    <mergeCell ref="E295:F295"/>
    <mergeCell ref="A302:B302"/>
    <mergeCell ref="C302:D302"/>
    <mergeCell ref="E302:F302"/>
    <mergeCell ref="A303:B303"/>
    <mergeCell ref="C303:D303"/>
    <mergeCell ref="E303:F303"/>
    <mergeCell ref="A304:B304"/>
    <mergeCell ref="C304:D304"/>
    <mergeCell ref="E304:F304"/>
    <mergeCell ref="A270:B270"/>
    <mergeCell ref="C270:D270"/>
    <mergeCell ref="E270:F270"/>
    <mergeCell ref="A271:B271"/>
    <mergeCell ref="C271:D271"/>
    <mergeCell ref="E271:F271"/>
    <mergeCell ref="A272:B272"/>
    <mergeCell ref="C272:D272"/>
    <mergeCell ref="E272:F272"/>
    <mergeCell ref="A284:B284"/>
    <mergeCell ref="C284:D284"/>
    <mergeCell ref="E284:F284"/>
    <mergeCell ref="A285:B285"/>
    <mergeCell ref="C285:D285"/>
    <mergeCell ref="E285:F285"/>
    <mergeCell ref="A286:B286"/>
    <mergeCell ref="C286:D286"/>
    <mergeCell ref="E286:F286"/>
    <mergeCell ref="A253:B253"/>
    <mergeCell ref="C253:D253"/>
    <mergeCell ref="E253:F253"/>
    <mergeCell ref="A254:B254"/>
    <mergeCell ref="C254:D254"/>
    <mergeCell ref="E254:F254"/>
    <mergeCell ref="A255:B255"/>
    <mergeCell ref="C255:D255"/>
    <mergeCell ref="E255:F255"/>
    <mergeCell ref="A262:B262"/>
    <mergeCell ref="C262:D262"/>
    <mergeCell ref="E262:F262"/>
    <mergeCell ref="A263:B263"/>
    <mergeCell ref="C263:D263"/>
    <mergeCell ref="E263:F263"/>
    <mergeCell ref="A264:B264"/>
    <mergeCell ref="C264:D264"/>
    <mergeCell ref="E264:F264"/>
    <mergeCell ref="A231:B231"/>
    <mergeCell ref="C231:D231"/>
    <mergeCell ref="E231:F231"/>
    <mergeCell ref="A232:B232"/>
    <mergeCell ref="C232:D232"/>
    <mergeCell ref="E232:F232"/>
    <mergeCell ref="A233:B233"/>
    <mergeCell ref="C233:D233"/>
    <mergeCell ref="E233:F233"/>
    <mergeCell ref="A244:B244"/>
    <mergeCell ref="C244:D244"/>
    <mergeCell ref="E244:F244"/>
    <mergeCell ref="A245:B245"/>
    <mergeCell ref="C245:D245"/>
    <mergeCell ref="E245:F245"/>
    <mergeCell ref="A246:B246"/>
    <mergeCell ref="C246:D246"/>
    <mergeCell ref="E246:F246"/>
    <mergeCell ref="A213:B213"/>
    <mergeCell ref="C213:D213"/>
    <mergeCell ref="E213:F213"/>
    <mergeCell ref="A214:B214"/>
    <mergeCell ref="C214:D214"/>
    <mergeCell ref="E214:F214"/>
    <mergeCell ref="A215:B215"/>
    <mergeCell ref="C215:D215"/>
    <mergeCell ref="E215:F215"/>
    <mergeCell ref="A222:B222"/>
    <mergeCell ref="C222:D222"/>
    <mergeCell ref="E222:F222"/>
    <mergeCell ref="A223:B223"/>
    <mergeCell ref="C223:D223"/>
    <mergeCell ref="E223:F223"/>
    <mergeCell ref="A224:B224"/>
    <mergeCell ref="C224:D224"/>
    <mergeCell ref="E224:F224"/>
    <mergeCell ref="A191:B191"/>
    <mergeCell ref="C191:D191"/>
    <mergeCell ref="E191:F191"/>
    <mergeCell ref="A192:B192"/>
    <mergeCell ref="C192:D192"/>
    <mergeCell ref="E192:F192"/>
    <mergeCell ref="A193:B193"/>
    <mergeCell ref="C193:D193"/>
    <mergeCell ref="E193:F193"/>
    <mergeCell ref="A204:B204"/>
    <mergeCell ref="C204:D204"/>
    <mergeCell ref="E204:F204"/>
    <mergeCell ref="A205:B205"/>
    <mergeCell ref="C205:D205"/>
    <mergeCell ref="E205:F205"/>
    <mergeCell ref="A206:B206"/>
    <mergeCell ref="C206:D206"/>
    <mergeCell ref="E206:F206"/>
    <mergeCell ref="A175:B175"/>
    <mergeCell ref="C175:D175"/>
    <mergeCell ref="E175:F175"/>
    <mergeCell ref="A183:B183"/>
    <mergeCell ref="C183:D183"/>
    <mergeCell ref="E183:F183"/>
    <mergeCell ref="A182:B182"/>
    <mergeCell ref="C182:D182"/>
    <mergeCell ref="E182:F182"/>
    <mergeCell ref="A184:B184"/>
    <mergeCell ref="C184:D184"/>
    <mergeCell ref="E184:F184"/>
    <mergeCell ref="G4:H4"/>
    <mergeCell ref="I4:J4"/>
    <mergeCell ref="K4:L4"/>
    <mergeCell ref="G5:H5"/>
    <mergeCell ref="I5:J5"/>
    <mergeCell ref="K5:L5"/>
    <mergeCell ref="G6:H6"/>
    <mergeCell ref="I6:J6"/>
    <mergeCell ref="K6:L6"/>
    <mergeCell ref="G13:H13"/>
    <mergeCell ref="I13:J13"/>
    <mergeCell ref="K13:L13"/>
    <mergeCell ref="G14:H14"/>
    <mergeCell ref="I14:J14"/>
    <mergeCell ref="I42:J42"/>
    <mergeCell ref="K42:L42"/>
    <mergeCell ref="G43:H43"/>
    <mergeCell ref="I43:J43"/>
    <mergeCell ref="K43:L43"/>
    <mergeCell ref="G44:H44"/>
    <mergeCell ref="A153:B153"/>
    <mergeCell ref="C153:D153"/>
    <mergeCell ref="E153:F153"/>
    <mergeCell ref="A164:B164"/>
    <mergeCell ref="C164:D164"/>
    <mergeCell ref="E164:F164"/>
    <mergeCell ref="A165:B165"/>
    <mergeCell ref="C165:D165"/>
    <mergeCell ref="E165:F165"/>
    <mergeCell ref="A166:B166"/>
    <mergeCell ref="C166:D166"/>
    <mergeCell ref="E166:F166"/>
    <mergeCell ref="A173:B173"/>
    <mergeCell ref="C173:D173"/>
    <mergeCell ref="E173:F173"/>
    <mergeCell ref="A174:B174"/>
    <mergeCell ref="C174:D174"/>
    <mergeCell ref="E174:F174"/>
    <mergeCell ref="A135:B135"/>
    <mergeCell ref="C135:D135"/>
    <mergeCell ref="E135:F135"/>
    <mergeCell ref="A142:B142"/>
    <mergeCell ref="C142:D142"/>
    <mergeCell ref="E142:F142"/>
    <mergeCell ref="A143:B143"/>
    <mergeCell ref="C143:D143"/>
    <mergeCell ref="E143:F143"/>
    <mergeCell ref="A144:B144"/>
    <mergeCell ref="C144:D144"/>
    <mergeCell ref="E144:F144"/>
    <mergeCell ref="A151:B151"/>
    <mergeCell ref="C151:D151"/>
    <mergeCell ref="E151:F151"/>
    <mergeCell ref="A152:B152"/>
    <mergeCell ref="C152:D152"/>
    <mergeCell ref="E152:F152"/>
    <mergeCell ref="A113:B113"/>
    <mergeCell ref="C113:D113"/>
    <mergeCell ref="E113:F113"/>
    <mergeCell ref="A124:B124"/>
    <mergeCell ref="C124:D124"/>
    <mergeCell ref="E124:F124"/>
    <mergeCell ref="A125:B125"/>
    <mergeCell ref="C125:D125"/>
    <mergeCell ref="E125:F125"/>
    <mergeCell ref="A126:B126"/>
    <mergeCell ref="C126:D126"/>
    <mergeCell ref="E126:F126"/>
    <mergeCell ref="A133:B133"/>
    <mergeCell ref="C133:D133"/>
    <mergeCell ref="E133:F133"/>
    <mergeCell ref="A134:B134"/>
    <mergeCell ref="C134:D134"/>
    <mergeCell ref="E134:F134"/>
    <mergeCell ref="A95:B95"/>
    <mergeCell ref="C95:D95"/>
    <mergeCell ref="E95:F95"/>
    <mergeCell ref="A102:B102"/>
    <mergeCell ref="C102:D102"/>
    <mergeCell ref="E102:F102"/>
    <mergeCell ref="A103:B103"/>
    <mergeCell ref="C103:D103"/>
    <mergeCell ref="E103:F103"/>
    <mergeCell ref="A104:B104"/>
    <mergeCell ref="C104:D104"/>
    <mergeCell ref="E104:F104"/>
    <mergeCell ref="A111:B111"/>
    <mergeCell ref="C111:D111"/>
    <mergeCell ref="E111:F111"/>
    <mergeCell ref="A112:B112"/>
    <mergeCell ref="C112:D112"/>
    <mergeCell ref="E112:F112"/>
    <mergeCell ref="A71:B71"/>
    <mergeCell ref="C71:D71"/>
    <mergeCell ref="E71:F71"/>
    <mergeCell ref="A84:B84"/>
    <mergeCell ref="C84:D84"/>
    <mergeCell ref="E84:F84"/>
    <mergeCell ref="A85:B85"/>
    <mergeCell ref="C85:D85"/>
    <mergeCell ref="E85:F85"/>
    <mergeCell ref="A86:B86"/>
    <mergeCell ref="C86:D86"/>
    <mergeCell ref="E86:F86"/>
    <mergeCell ref="A93:B93"/>
    <mergeCell ref="C93:D93"/>
    <mergeCell ref="E93:F93"/>
    <mergeCell ref="A94:B94"/>
    <mergeCell ref="C94:D94"/>
    <mergeCell ref="E94:F94"/>
    <mergeCell ref="A53:B53"/>
    <mergeCell ref="C53:D53"/>
    <mergeCell ref="E53:F53"/>
    <mergeCell ref="A60:B60"/>
    <mergeCell ref="C60:D60"/>
    <mergeCell ref="E60:F60"/>
    <mergeCell ref="A61:B61"/>
    <mergeCell ref="C61:D61"/>
    <mergeCell ref="E61:F61"/>
    <mergeCell ref="A62:B62"/>
    <mergeCell ref="C62:D62"/>
    <mergeCell ref="E62:F62"/>
    <mergeCell ref="A69:B69"/>
    <mergeCell ref="C69:D69"/>
    <mergeCell ref="E69:F69"/>
    <mergeCell ref="A70:B70"/>
    <mergeCell ref="C70:D70"/>
    <mergeCell ref="E70:F70"/>
    <mergeCell ref="E32:F32"/>
    <mergeCell ref="A33:B33"/>
    <mergeCell ref="C33:D33"/>
    <mergeCell ref="E33:F33"/>
    <mergeCell ref="A42:B42"/>
    <mergeCell ref="C42:D42"/>
    <mergeCell ref="E42:F42"/>
    <mergeCell ref="A43:B43"/>
    <mergeCell ref="C43:D43"/>
    <mergeCell ref="E43:F43"/>
    <mergeCell ref="A44:B44"/>
    <mergeCell ref="C44:D44"/>
    <mergeCell ref="E44:F44"/>
    <mergeCell ref="A51:B51"/>
    <mergeCell ref="C51:D51"/>
    <mergeCell ref="E51:F51"/>
    <mergeCell ref="A52:B52"/>
    <mergeCell ref="C52:D52"/>
    <mergeCell ref="E52:F52"/>
    <mergeCell ref="S383:T383"/>
    <mergeCell ref="U383:V383"/>
    <mergeCell ref="W383:X383"/>
    <mergeCell ref="S381:T381"/>
    <mergeCell ref="U381:V381"/>
    <mergeCell ref="W381:X381"/>
    <mergeCell ref="S382:T382"/>
    <mergeCell ref="U382:V382"/>
    <mergeCell ref="W382:X38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31:B31"/>
    <mergeCell ref="C31:D31"/>
    <mergeCell ref="E31:F31"/>
    <mergeCell ref="A32:B32"/>
    <mergeCell ref="C32:D32"/>
  </mergeCells>
  <phoneticPr fontId="11" type="noConversion"/>
  <pageMargins left="0.75" right="0.75" top="1" bottom="1" header="0.5" footer="0.5"/>
  <pageSetup paperSize="9" scale="114" orientation="portrait" horizontalDpi="4294967292" verticalDpi="4294967292"/>
  <extLst>
    <ext xmlns:mx="http://schemas.microsoft.com/office/mac/excel/2008/main" uri="{64002731-A6B0-56B0-2670-7721B7C09600}">
      <mx:PLV Mode="0" OnePage="0" WScale="114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theme="2" tint="-0.499984740745262"/>
  </sheetPr>
  <dimension ref="A1:H73"/>
  <sheetViews>
    <sheetView tabSelected="1" topLeftCell="A40" zoomScale="125" zoomScaleNormal="125" zoomScalePageLayoutView="125" workbookViewId="0">
      <selection activeCell="F62" sqref="F62"/>
    </sheetView>
  </sheetViews>
  <sheetFormatPr defaultColWidth="9.125" defaultRowHeight="15.75"/>
  <cols>
    <col min="1" max="1" width="10.5" style="849" customWidth="1"/>
    <col min="2" max="2" width="26.375" style="850" customWidth="1"/>
    <col min="3" max="3" width="31.125" style="849" customWidth="1"/>
    <col min="4" max="4" width="4.5" style="849" customWidth="1"/>
    <col min="5" max="5" width="4.5" style="850" customWidth="1"/>
    <col min="6" max="16384" width="9.125" style="850"/>
  </cols>
  <sheetData>
    <row r="1" spans="1:4" s="847" customFormat="1" ht="30">
      <c r="A1" s="846" t="s">
        <v>246</v>
      </c>
      <c r="C1" s="848"/>
      <c r="D1" s="848"/>
    </row>
    <row r="2" spans="1:4" s="847" customFormat="1" ht="30">
      <c r="A2" s="846" t="s">
        <v>247</v>
      </c>
      <c r="C2" s="848"/>
      <c r="D2" s="848"/>
    </row>
    <row r="4" spans="1:4">
      <c r="A4" s="851"/>
      <c r="B4" s="852"/>
    </row>
    <row r="5" spans="1:4" ht="18">
      <c r="A5" s="853" t="s">
        <v>248</v>
      </c>
      <c r="B5" s="854" t="s">
        <v>245</v>
      </c>
      <c r="C5" s="855" t="s">
        <v>252</v>
      </c>
    </row>
    <row r="6" spans="1:4" ht="18.75" thickBot="1">
      <c r="A6" s="856"/>
      <c r="B6" s="857"/>
      <c r="C6" s="858"/>
    </row>
    <row r="7" spans="1:4">
      <c r="A7" s="859">
        <v>1</v>
      </c>
      <c r="B7" s="861" t="str">
        <f>'G15'!B6</f>
        <v xml:space="preserve">Scharn C2 </v>
      </c>
      <c r="C7" s="1160" t="s">
        <v>455</v>
      </c>
    </row>
    <row r="8" spans="1:4">
      <c r="A8" s="859">
        <f t="shared" ref="A8:A18" si="0">A7+1</f>
        <v>2</v>
      </c>
      <c r="B8" s="861" t="str">
        <f>'G15'!B7</f>
        <v xml:space="preserve">Scharn C4 </v>
      </c>
      <c r="C8" s="1161" t="s">
        <v>456</v>
      </c>
    </row>
    <row r="9" spans="1:4">
      <c r="A9" s="859">
        <f t="shared" si="0"/>
        <v>3</v>
      </c>
      <c r="B9" s="861" t="str">
        <f>'G15'!B8</f>
        <v xml:space="preserve">Scharn C6 </v>
      </c>
      <c r="C9" s="1161" t="s">
        <v>457</v>
      </c>
    </row>
    <row r="10" spans="1:4">
      <c r="A10" s="1365">
        <f t="shared" si="0"/>
        <v>4</v>
      </c>
      <c r="B10" s="1366" t="str">
        <f>'G15'!B9</f>
        <v>City Pirates U15</v>
      </c>
      <c r="C10" s="1364" t="s">
        <v>458</v>
      </c>
    </row>
    <row r="11" spans="1:4">
      <c r="A11" s="859">
        <f t="shared" si="0"/>
        <v>5</v>
      </c>
      <c r="B11" s="861" t="str">
        <f>'G15'!B10</f>
        <v>RKASV C2</v>
      </c>
      <c r="C11" s="1161" t="s">
        <v>459</v>
      </c>
    </row>
    <row r="12" spans="1:4">
      <c r="A12" s="859">
        <f t="shared" si="0"/>
        <v>6</v>
      </c>
      <c r="B12" s="861" t="str">
        <f>'G15'!B57</f>
        <v xml:space="preserve">Scharn C3 </v>
      </c>
      <c r="C12" s="1161" t="s">
        <v>460</v>
      </c>
    </row>
    <row r="13" spans="1:4">
      <c r="A13" s="859">
        <f t="shared" si="0"/>
        <v>7</v>
      </c>
      <c r="B13" s="861" t="str">
        <f>'G15'!B58</f>
        <v>Scharn C5</v>
      </c>
      <c r="C13" s="1161" t="s">
        <v>464</v>
      </c>
    </row>
    <row r="14" spans="1:4">
      <c r="A14" s="859">
        <f t="shared" si="0"/>
        <v>8</v>
      </c>
      <c r="B14" s="861" t="str">
        <f>'G15'!B59</f>
        <v xml:space="preserve">Scharn C1 </v>
      </c>
      <c r="C14" s="1161" t="s">
        <v>463</v>
      </c>
    </row>
    <row r="15" spans="1:4">
      <c r="A15" s="859">
        <f t="shared" si="0"/>
        <v>9</v>
      </c>
      <c r="B15" s="861" t="str">
        <f>'G15'!B60</f>
        <v>Spcl. Jekerdal C4</v>
      </c>
      <c r="C15" s="1161" t="s">
        <v>461</v>
      </c>
    </row>
    <row r="16" spans="1:4">
      <c r="A16" s="859">
        <f t="shared" si="0"/>
        <v>10</v>
      </c>
      <c r="B16" s="861" t="str">
        <f>'G15'!B61</f>
        <v>BSV Limburgia C2</v>
      </c>
      <c r="C16" s="1161" t="s">
        <v>462</v>
      </c>
    </row>
    <row r="17" spans="1:8">
      <c r="A17" s="859">
        <f t="shared" si="0"/>
        <v>11</v>
      </c>
      <c r="B17" s="861"/>
      <c r="C17" s="1161"/>
    </row>
    <row r="18" spans="1:8" ht="16.5" thickBot="1">
      <c r="A18" s="859">
        <f t="shared" si="0"/>
        <v>12</v>
      </c>
      <c r="B18" s="861"/>
      <c r="C18" s="1162"/>
    </row>
    <row r="19" spans="1:8">
      <c r="A19" s="862"/>
      <c r="B19" s="863"/>
      <c r="C19" s="882"/>
    </row>
    <row r="20" spans="1:8" ht="18">
      <c r="A20" s="864"/>
      <c r="B20" s="865"/>
      <c r="C20" s="866"/>
    </row>
    <row r="21" spans="1:8" ht="18">
      <c r="A21" s="853" t="s">
        <v>249</v>
      </c>
      <c r="B21" s="854" t="s">
        <v>245</v>
      </c>
      <c r="C21" s="855" t="s">
        <v>252</v>
      </c>
      <c r="D21" s="850"/>
    </row>
    <row r="22" spans="1:8" ht="18.75" thickBot="1">
      <c r="A22" s="867"/>
      <c r="B22" s="852"/>
      <c r="C22" s="703"/>
      <c r="D22" s="850"/>
    </row>
    <row r="23" spans="1:8">
      <c r="A23" s="859">
        <v>1</v>
      </c>
      <c r="B23" s="861" t="str">
        <f>'G13'!B5</f>
        <v xml:space="preserve">Scharn D3 </v>
      </c>
      <c r="C23" s="1171" t="str">
        <f>'Penaltycup D'!D9</f>
        <v>Eline Hoekstra</v>
      </c>
      <c r="D23" s="850"/>
    </row>
    <row r="24" spans="1:8">
      <c r="A24" s="859">
        <f t="shared" ref="A24:A30" si="1">A23+1</f>
        <v>2</v>
      </c>
      <c r="B24" s="861" t="str">
        <f>'G13'!B6</f>
        <v>Scharn D5</v>
      </c>
      <c r="C24" s="1172" t="str">
        <f>'Penaltycup D'!E9</f>
        <v>Jaime</v>
      </c>
      <c r="D24" s="850"/>
    </row>
    <row r="25" spans="1:8">
      <c r="A25" s="859">
        <f t="shared" si="1"/>
        <v>3</v>
      </c>
      <c r="B25" s="861" t="str">
        <f>'G13'!B7</f>
        <v>RKFC Lindenheuvel D2G</v>
      </c>
      <c r="C25" s="1172" t="str">
        <f>'Penaltycup D'!D11</f>
        <v>Justin Kweens</v>
      </c>
      <c r="D25" s="850"/>
    </row>
    <row r="26" spans="1:8">
      <c r="A26" s="1365">
        <f t="shared" si="1"/>
        <v>4</v>
      </c>
      <c r="B26" s="1366" t="str">
        <f>'G13'!B8</f>
        <v>Sporting Heerlen D2</v>
      </c>
      <c r="C26" s="1367" t="str">
        <f>'Penaltycup D'!E11</f>
        <v>Milan</v>
      </c>
      <c r="D26" s="850"/>
    </row>
    <row r="27" spans="1:8">
      <c r="A27" s="859">
        <f t="shared" si="1"/>
        <v>5</v>
      </c>
      <c r="B27" s="861" t="str">
        <f>'G13'!B56</f>
        <v xml:space="preserve">Scharn D4 </v>
      </c>
      <c r="C27" s="1172" t="str">
        <f>'Penaltycup D'!D8</f>
        <v>Louis Soeren</v>
      </c>
      <c r="D27" s="850"/>
    </row>
    <row r="28" spans="1:8">
      <c r="A28" s="859">
        <f t="shared" si="1"/>
        <v>6</v>
      </c>
      <c r="B28" s="861" t="str">
        <f>'G13'!B57</f>
        <v>Scharn D2</v>
      </c>
      <c r="C28" s="1172" t="str">
        <f>'Penaltycup D'!E8</f>
        <v>Emilie van Hoef</v>
      </c>
      <c r="D28" s="850"/>
    </row>
    <row r="29" spans="1:8">
      <c r="A29" s="859">
        <f t="shared" si="1"/>
        <v>7</v>
      </c>
      <c r="B29" s="861" t="str">
        <f>'G13'!B58</f>
        <v>RKFC Lindenheuvel D1</v>
      </c>
      <c r="C29" s="1172" t="str">
        <f>'Penaltycup D'!D10</f>
        <v>Glenn Wijers</v>
      </c>
      <c r="D29" s="850"/>
    </row>
    <row r="30" spans="1:8" ht="16.5" thickBot="1">
      <c r="A30" s="859">
        <f t="shared" si="1"/>
        <v>8</v>
      </c>
      <c r="B30" s="861" t="str">
        <f>'G13'!B59</f>
        <v>SVN/BtB Consultancy D1</v>
      </c>
      <c r="C30" s="1173" t="str">
        <f>'Penaltycup D'!E10</f>
        <v xml:space="preserve">Marijn </v>
      </c>
      <c r="D30" s="850"/>
    </row>
    <row r="31" spans="1:8" s="870" customFormat="1" ht="12.75">
      <c r="A31" s="862"/>
      <c r="B31" s="863"/>
      <c r="C31" s="884"/>
      <c r="D31" s="868"/>
      <c r="E31" s="869"/>
      <c r="F31" s="869"/>
      <c r="G31" s="869"/>
      <c r="H31" s="869"/>
    </row>
    <row r="32" spans="1:8" s="870" customFormat="1" ht="12.75">
      <c r="A32" s="862"/>
      <c r="B32" s="863"/>
      <c r="C32" s="884"/>
      <c r="D32" s="868"/>
      <c r="E32" s="869"/>
      <c r="F32" s="869"/>
      <c r="G32" s="869"/>
      <c r="H32" s="869"/>
    </row>
    <row r="33" spans="1:8" s="870" customFormat="1" ht="12.75">
      <c r="A33" s="862"/>
      <c r="B33" s="863"/>
      <c r="C33" s="884"/>
      <c r="D33" s="868"/>
      <c r="E33" s="869"/>
      <c r="F33" s="869"/>
      <c r="G33" s="869"/>
      <c r="H33" s="869"/>
    </row>
    <row r="34" spans="1:8" s="870" customFormat="1" ht="12.75">
      <c r="A34" s="862"/>
      <c r="B34" s="863"/>
      <c r="C34" s="884"/>
      <c r="D34" s="868"/>
      <c r="E34" s="869"/>
      <c r="F34" s="869"/>
      <c r="G34" s="869"/>
      <c r="H34" s="869"/>
    </row>
    <row r="35" spans="1:8" s="870" customFormat="1" ht="12.75">
      <c r="A35" s="862"/>
      <c r="B35" s="863"/>
      <c r="C35" s="884"/>
      <c r="D35" s="868"/>
      <c r="E35" s="869"/>
      <c r="F35" s="869"/>
      <c r="G35" s="869"/>
      <c r="H35" s="869"/>
    </row>
    <row r="36" spans="1:8" s="870" customFormat="1" ht="12.75">
      <c r="A36" s="862"/>
      <c r="B36" s="863"/>
      <c r="C36" s="884"/>
      <c r="D36" s="868"/>
      <c r="E36" s="869"/>
      <c r="F36" s="869"/>
      <c r="G36" s="869"/>
      <c r="H36" s="869"/>
    </row>
    <row r="37" spans="1:8" s="870" customFormat="1" ht="12.75">
      <c r="A37" s="862"/>
      <c r="B37" s="863"/>
      <c r="C37" s="884"/>
      <c r="D37" s="868"/>
      <c r="E37" s="869"/>
      <c r="F37" s="869"/>
      <c r="G37" s="869"/>
      <c r="H37" s="869"/>
    </row>
    <row r="38" spans="1:8" s="870" customFormat="1" ht="18">
      <c r="A38" s="864"/>
      <c r="B38" s="865"/>
      <c r="C38" s="877"/>
      <c r="D38" s="868"/>
      <c r="E38" s="871"/>
      <c r="F38" s="869"/>
      <c r="G38" s="869"/>
      <c r="H38" s="869"/>
    </row>
    <row r="39" spans="1:8" s="871" customFormat="1" ht="18">
      <c r="A39" s="853" t="s">
        <v>250</v>
      </c>
      <c r="B39" s="854" t="s">
        <v>245</v>
      </c>
      <c r="C39" s="879" t="s">
        <v>252</v>
      </c>
      <c r="D39" s="872"/>
    </row>
    <row r="40" spans="1:8" s="871" customFormat="1" ht="18.75" thickBot="1">
      <c r="A40" s="867"/>
      <c r="B40" s="852"/>
      <c r="C40" s="878"/>
      <c r="D40" s="872"/>
    </row>
    <row r="41" spans="1:8" s="871" customFormat="1" ht="16.5" thickTop="1">
      <c r="A41" s="859">
        <v>1</v>
      </c>
      <c r="B41" s="860" t="str">
        <f>TOPG9!B6</f>
        <v xml:space="preserve">Scharn E1 </v>
      </c>
      <c r="C41" s="1174" t="s">
        <v>444</v>
      </c>
      <c r="D41" s="872"/>
    </row>
    <row r="42" spans="1:8" s="871" customFormat="1">
      <c r="A42" s="859">
        <v>2</v>
      </c>
      <c r="B42" s="860" t="str">
        <f>TOPG9!B7</f>
        <v xml:space="preserve">Sporting Heerlen E1 </v>
      </c>
      <c r="C42" s="1175" t="s">
        <v>445</v>
      </c>
      <c r="D42" s="872"/>
    </row>
    <row r="43" spans="1:8" s="871" customFormat="1">
      <c r="A43" s="859">
        <v>3</v>
      </c>
      <c r="B43" s="860" t="str">
        <f>TOPG9!B8</f>
        <v xml:space="preserve">FC Geleen Zuid E1 </v>
      </c>
      <c r="C43" s="1175" t="s">
        <v>446</v>
      </c>
      <c r="D43" s="872"/>
    </row>
    <row r="44" spans="1:8" s="871" customFormat="1">
      <c r="A44" s="859">
        <v>4</v>
      </c>
      <c r="B44" s="860" t="str">
        <f>TOPG9!B9</f>
        <v xml:space="preserve">UOW '02 E1 </v>
      </c>
      <c r="C44" s="1175" t="s">
        <v>447</v>
      </c>
      <c r="D44" s="872"/>
    </row>
    <row r="45" spans="1:8" s="871" customFormat="1">
      <c r="A45" s="859">
        <v>5</v>
      </c>
      <c r="B45" s="860" t="str">
        <f>TOPG9!B39</f>
        <v>Scharn E3</v>
      </c>
      <c r="C45" s="1176" t="s">
        <v>448</v>
      </c>
      <c r="D45" s="872"/>
    </row>
    <row r="46" spans="1:8" s="871" customFormat="1">
      <c r="A46" s="859">
        <v>6</v>
      </c>
      <c r="B46" s="860" t="str">
        <f>TOPG9!B40</f>
        <v>MVV E</v>
      </c>
      <c r="C46" s="1176" t="s">
        <v>449</v>
      </c>
      <c r="D46" s="872"/>
    </row>
    <row r="47" spans="1:8" s="871" customFormat="1">
      <c r="A47" s="1365">
        <v>7</v>
      </c>
      <c r="B47" s="1368" t="str">
        <f>TOPG9!B41</f>
        <v>VV Schaesberg E1</v>
      </c>
      <c r="C47" s="1369" t="s">
        <v>473</v>
      </c>
      <c r="D47" s="872"/>
    </row>
    <row r="48" spans="1:8" s="871" customFormat="1" ht="16.5" thickBot="1">
      <c r="A48" s="859">
        <v>8</v>
      </c>
      <c r="B48" s="860" t="str">
        <f>TOPG9!B42</f>
        <v xml:space="preserve">VV DVO E1 </v>
      </c>
      <c r="C48" s="1176" t="s">
        <v>419</v>
      </c>
      <c r="D48" s="872"/>
    </row>
    <row r="49" spans="1:4" s="871" customFormat="1" ht="8.25" customHeight="1" thickTop="1">
      <c r="A49" s="862"/>
      <c r="B49" s="863"/>
      <c r="C49" s="876"/>
      <c r="D49" s="872"/>
    </row>
    <row r="50" spans="1:4" s="871" customFormat="1" ht="14.1" customHeight="1">
      <c r="A50" s="864"/>
      <c r="B50" s="865"/>
      <c r="C50" s="880"/>
      <c r="D50" s="872"/>
    </row>
    <row r="51" spans="1:4" s="874" customFormat="1" ht="27" customHeight="1">
      <c r="A51" s="853" t="s">
        <v>251</v>
      </c>
      <c r="B51" s="854" t="s">
        <v>245</v>
      </c>
      <c r="C51" s="879" t="s">
        <v>252</v>
      </c>
      <c r="D51" s="873"/>
    </row>
    <row r="52" spans="1:4" s="871" customFormat="1" ht="6.75" customHeight="1" thickBot="1">
      <c r="A52" s="867"/>
      <c r="B52" s="852"/>
      <c r="C52" s="885"/>
      <c r="D52" s="872"/>
    </row>
    <row r="53" spans="1:4" s="871" customFormat="1" ht="15" customHeight="1">
      <c r="A53" s="875">
        <v>1</v>
      </c>
      <c r="B53" s="861" t="str">
        <f>'OG9'!B7</f>
        <v xml:space="preserve">Scharn E2 </v>
      </c>
      <c r="C53" s="1171" t="s">
        <v>417</v>
      </c>
      <c r="D53" s="872"/>
    </row>
    <row r="54" spans="1:4" s="871" customFormat="1" ht="15" customHeight="1">
      <c r="A54" s="875">
        <f t="shared" ref="A54:A72" si="2">A53+1</f>
        <v>2</v>
      </c>
      <c r="B54" s="861" t="str">
        <f>'OG9'!B8</f>
        <v xml:space="preserve">Scharn E6 </v>
      </c>
      <c r="C54" s="1161" t="s">
        <v>418</v>
      </c>
      <c r="D54" s="872"/>
    </row>
    <row r="55" spans="1:4" s="871" customFormat="1" ht="15" customHeight="1">
      <c r="A55" s="875">
        <f t="shared" si="2"/>
        <v>3</v>
      </c>
      <c r="B55" s="861" t="str">
        <f>'OG9'!B9</f>
        <v>DVO E5</v>
      </c>
      <c r="C55" s="1161" t="s">
        <v>255</v>
      </c>
      <c r="D55" s="872"/>
    </row>
    <row r="56" spans="1:4" s="871" customFormat="1" ht="15" customHeight="1">
      <c r="A56" s="875">
        <f t="shared" si="2"/>
        <v>4</v>
      </c>
      <c r="B56" s="861" t="str">
        <f>'OG9'!B10</f>
        <v>Sporting Heerlen E2</v>
      </c>
      <c r="C56" s="1161" t="s">
        <v>419</v>
      </c>
      <c r="D56" s="872"/>
    </row>
    <row r="57" spans="1:4" s="871" customFormat="1" ht="15" customHeight="1">
      <c r="A57" s="875">
        <f t="shared" si="2"/>
        <v>5</v>
      </c>
      <c r="B57" s="861" t="str">
        <f>'OG9'!B11</f>
        <v>RKSV Heer E1</v>
      </c>
      <c r="C57" s="1161" t="s">
        <v>420</v>
      </c>
      <c r="D57" s="872"/>
    </row>
    <row r="58" spans="1:4" s="871" customFormat="1" ht="15" customHeight="1">
      <c r="A58" s="875">
        <f t="shared" si="2"/>
        <v>6</v>
      </c>
      <c r="B58" s="861" t="str">
        <f>'OG9'!P7</f>
        <v xml:space="preserve">Scharn E9 </v>
      </c>
      <c r="C58" s="1161" t="s">
        <v>421</v>
      </c>
      <c r="D58" s="872"/>
    </row>
    <row r="59" spans="1:4" s="871" customFormat="1" ht="15" customHeight="1">
      <c r="A59" s="1365">
        <f t="shared" si="2"/>
        <v>7</v>
      </c>
      <c r="B59" s="1368" t="str">
        <f>'OG9'!P8</f>
        <v>UOW '02 E2</v>
      </c>
      <c r="C59" s="1369" t="s">
        <v>422</v>
      </c>
      <c r="D59" s="872"/>
    </row>
    <row r="60" spans="1:4" s="871" customFormat="1" ht="15" customHeight="1">
      <c r="A60" s="875">
        <f t="shared" si="2"/>
        <v>8</v>
      </c>
      <c r="B60" s="861" t="str">
        <f>'OG9'!P9</f>
        <v xml:space="preserve">FC Galmaarden </v>
      </c>
      <c r="C60" s="1161" t="s">
        <v>423</v>
      </c>
      <c r="D60" s="872"/>
    </row>
    <row r="61" spans="1:4" s="871" customFormat="1" ht="15" customHeight="1">
      <c r="A61" s="875">
        <f t="shared" si="2"/>
        <v>9</v>
      </c>
      <c r="B61" s="861" t="str">
        <f>'OG9'!P10</f>
        <v>Groene Ster E3</v>
      </c>
      <c r="C61" s="1177" t="s">
        <v>424</v>
      </c>
      <c r="D61" s="872"/>
    </row>
    <row r="62" spans="1:4" s="871" customFormat="1" ht="15" customHeight="1">
      <c r="A62" s="875">
        <f t="shared" si="2"/>
        <v>10</v>
      </c>
      <c r="B62" s="861" t="str">
        <f>'OG9'!P11</f>
        <v>RKASV E3</v>
      </c>
      <c r="C62" s="1177" t="s">
        <v>425</v>
      </c>
      <c r="D62" s="872"/>
    </row>
    <row r="63" spans="1:4" s="871" customFormat="1" ht="15" customHeight="1">
      <c r="A63" s="875">
        <f t="shared" si="2"/>
        <v>11</v>
      </c>
      <c r="B63" s="861" t="str">
        <f>'OG9'!B50</f>
        <v>Scharn E7</v>
      </c>
      <c r="C63" s="1177" t="s">
        <v>426</v>
      </c>
      <c r="D63" s="872"/>
    </row>
    <row r="64" spans="1:4" s="871" customFormat="1" ht="15" customHeight="1">
      <c r="A64" s="875">
        <f t="shared" si="2"/>
        <v>12</v>
      </c>
      <c r="B64" s="861" t="str">
        <f>'OG9'!B51</f>
        <v>Geulsche Boys E2</v>
      </c>
      <c r="C64" s="1177" t="s">
        <v>427</v>
      </c>
      <c r="D64" s="872"/>
    </row>
    <row r="65" spans="1:4" s="871" customFormat="1" ht="15" customHeight="1">
      <c r="A65" s="875">
        <f t="shared" si="2"/>
        <v>13</v>
      </c>
      <c r="B65" s="861" t="str">
        <f>'OG9'!B52</f>
        <v>Sporting Sittard E1</v>
      </c>
      <c r="C65" s="1177" t="s">
        <v>428</v>
      </c>
      <c r="D65" s="872"/>
    </row>
    <row r="66" spans="1:4" s="871" customFormat="1" ht="15" customHeight="1">
      <c r="A66" s="875">
        <f t="shared" si="2"/>
        <v>14</v>
      </c>
      <c r="B66" s="861" t="str">
        <f>'OG9'!B53</f>
        <v>RKASV E1</v>
      </c>
      <c r="C66" s="1177" t="s">
        <v>429</v>
      </c>
      <c r="D66" s="872"/>
    </row>
    <row r="67" spans="1:4" s="871" customFormat="1" ht="15" customHeight="1">
      <c r="A67" s="875">
        <f t="shared" si="2"/>
        <v>15</v>
      </c>
      <c r="B67" s="861" t="str">
        <f>'OG9'!B54</f>
        <v xml:space="preserve">Scharn F all stars </v>
      </c>
      <c r="C67" s="1177" t="s">
        <v>430</v>
      </c>
      <c r="D67" s="872"/>
    </row>
    <row r="68" spans="1:4" s="871" customFormat="1" ht="15" customHeight="1">
      <c r="A68" s="875">
        <f t="shared" si="2"/>
        <v>16</v>
      </c>
      <c r="B68" s="861" t="str">
        <f>'OG9'!P50</f>
        <v xml:space="preserve">Scharn F-top </v>
      </c>
      <c r="C68" s="1177" t="s">
        <v>431</v>
      </c>
      <c r="D68" s="872"/>
    </row>
    <row r="69" spans="1:4" ht="15" customHeight="1">
      <c r="A69" s="875">
        <f t="shared" si="2"/>
        <v>17</v>
      </c>
      <c r="B69" s="861" t="str">
        <f>'OG9'!P51</f>
        <v>RKVVL/Polaris E2</v>
      </c>
      <c r="C69" s="1177" t="s">
        <v>432</v>
      </c>
    </row>
    <row r="70" spans="1:4" ht="15" customHeight="1">
      <c r="A70" s="875">
        <f t="shared" si="2"/>
        <v>18</v>
      </c>
      <c r="B70" s="861" t="str">
        <f>'OG9'!P52</f>
        <v>RKSV Minor E1</v>
      </c>
      <c r="C70" s="1177" t="s">
        <v>433</v>
      </c>
    </row>
    <row r="71" spans="1:4" ht="15" customHeight="1">
      <c r="A71" s="875">
        <f t="shared" si="2"/>
        <v>19</v>
      </c>
      <c r="B71" s="861" t="str">
        <f>'OG9'!P53</f>
        <v>Sporting Sittard E2</v>
      </c>
      <c r="C71" s="1177" t="s">
        <v>397</v>
      </c>
    </row>
    <row r="72" spans="1:4" ht="15" customHeight="1" thickBot="1">
      <c r="A72" s="875">
        <f t="shared" si="2"/>
        <v>20</v>
      </c>
      <c r="B72" s="861" t="str">
        <f>'OG9'!P54</f>
        <v xml:space="preserve">Walram E4 </v>
      </c>
      <c r="C72" s="1178" t="s">
        <v>434</v>
      </c>
    </row>
    <row r="73" spans="1:4" ht="15" customHeight="1"/>
  </sheetData>
  <phoneticPr fontId="11" type="noConversion"/>
  <pageMargins left="0.75" right="0.75" top="1" bottom="1" header="0.5" footer="0.5"/>
  <pageSetup paperSize="9" scale="130" orientation="landscape" horizontalDpi="4294967292" verticalDpi="4294967292"/>
  <extLst>
    <ext xmlns:mx="http://schemas.microsoft.com/office/mac/excel/2008/main" uri="{64002731-A6B0-56B0-2670-7721B7C09600}">
      <mx:PLV Mode="0" OnePage="0" WScale="117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-0.249977111117893"/>
  </sheetPr>
  <dimension ref="A2:K28"/>
  <sheetViews>
    <sheetView topLeftCell="A4" zoomScale="125" zoomScaleNormal="125" zoomScalePageLayoutView="125" workbookViewId="0">
      <selection activeCell="C31" sqref="C31"/>
    </sheetView>
  </sheetViews>
  <sheetFormatPr defaultColWidth="10.875" defaultRowHeight="12.75"/>
  <cols>
    <col min="1" max="1" width="12" style="756" bestFit="1" customWidth="1"/>
    <col min="2" max="2" width="9.375" style="756" bestFit="1" customWidth="1"/>
    <col min="3" max="3" width="24.125" style="756" bestFit="1" customWidth="1"/>
    <col min="4" max="5" width="15.375" style="756" bestFit="1" customWidth="1"/>
    <col min="6" max="6" width="13.5" style="756" bestFit="1" customWidth="1"/>
    <col min="7" max="7" width="15" style="756" bestFit="1" customWidth="1"/>
    <col min="8" max="8" width="13.5" style="756" bestFit="1" customWidth="1"/>
    <col min="9" max="9" width="14.5" style="756" bestFit="1" customWidth="1"/>
    <col min="10" max="10" width="14" style="756" bestFit="1" customWidth="1"/>
    <col min="11" max="11" width="14.5" style="756" bestFit="1" customWidth="1"/>
    <col min="12" max="16384" width="10.875" style="756"/>
  </cols>
  <sheetData>
    <row r="2" spans="1:11" ht="18">
      <c r="A2" s="1616" t="s">
        <v>187</v>
      </c>
      <c r="B2" s="1616"/>
      <c r="C2" s="1616"/>
      <c r="D2" s="1616"/>
      <c r="E2" s="1616"/>
    </row>
    <row r="5" spans="1:11" ht="13.5" thickBot="1"/>
    <row r="6" spans="1:11" ht="30.95" customHeight="1">
      <c r="A6" s="834" t="s">
        <v>188</v>
      </c>
      <c r="B6" s="835" t="s">
        <v>189</v>
      </c>
      <c r="C6" s="835" t="s">
        <v>190</v>
      </c>
      <c r="D6" s="835" t="s">
        <v>191</v>
      </c>
      <c r="E6" s="835" t="s">
        <v>191</v>
      </c>
      <c r="F6" s="835" t="s">
        <v>192</v>
      </c>
      <c r="G6" s="835" t="s">
        <v>192</v>
      </c>
      <c r="H6" s="835" t="s">
        <v>193</v>
      </c>
      <c r="I6" s="835" t="s">
        <v>193</v>
      </c>
      <c r="J6" s="835" t="s">
        <v>194</v>
      </c>
      <c r="K6" s="836" t="s">
        <v>194</v>
      </c>
    </row>
    <row r="7" spans="1:11">
      <c r="A7" s="837"/>
      <c r="B7" s="838"/>
      <c r="C7" s="838"/>
      <c r="D7" s="838" t="s">
        <v>337</v>
      </c>
      <c r="E7" s="838" t="s">
        <v>338</v>
      </c>
      <c r="F7" s="838" t="s">
        <v>339</v>
      </c>
      <c r="G7" s="838" t="s">
        <v>340</v>
      </c>
      <c r="H7" s="838" t="s">
        <v>341</v>
      </c>
      <c r="I7" s="838" t="s">
        <v>342</v>
      </c>
      <c r="J7" s="838" t="s">
        <v>343</v>
      </c>
      <c r="K7" s="839" t="s">
        <v>344</v>
      </c>
    </row>
    <row r="8" spans="1:11">
      <c r="A8" s="840" t="s">
        <v>195</v>
      </c>
      <c r="B8" s="841" t="s">
        <v>196</v>
      </c>
      <c r="C8" s="841" t="s">
        <v>253</v>
      </c>
      <c r="D8" s="842" t="s">
        <v>197</v>
      </c>
      <c r="E8" s="842" t="s">
        <v>197</v>
      </c>
      <c r="F8" s="842" t="s">
        <v>197</v>
      </c>
      <c r="G8" s="842" t="s">
        <v>197</v>
      </c>
      <c r="H8" s="842" t="s">
        <v>197</v>
      </c>
      <c r="I8" s="842" t="s">
        <v>197</v>
      </c>
      <c r="J8" s="842" t="s">
        <v>197</v>
      </c>
      <c r="K8" s="843" t="s">
        <v>197</v>
      </c>
    </row>
    <row r="9" spans="1:11">
      <c r="A9" s="840" t="s">
        <v>198</v>
      </c>
      <c r="B9" s="841" t="s">
        <v>199</v>
      </c>
      <c r="C9" s="841" t="s">
        <v>200</v>
      </c>
      <c r="D9" s="842" t="s">
        <v>197</v>
      </c>
      <c r="E9" s="842" t="s">
        <v>197</v>
      </c>
      <c r="F9" s="842" t="s">
        <v>197</v>
      </c>
      <c r="G9" s="842" t="s">
        <v>197</v>
      </c>
      <c r="H9" s="842" t="s">
        <v>197</v>
      </c>
      <c r="I9" s="842" t="s">
        <v>197</v>
      </c>
      <c r="J9" s="842" t="s">
        <v>197</v>
      </c>
      <c r="K9" s="843" t="s">
        <v>197</v>
      </c>
    </row>
    <row r="10" spans="1:11">
      <c r="A10" s="840" t="s">
        <v>236</v>
      </c>
      <c r="B10" s="841" t="s">
        <v>237</v>
      </c>
      <c r="C10" s="841" t="s">
        <v>184</v>
      </c>
      <c r="D10" s="842"/>
      <c r="E10" s="842"/>
      <c r="F10" s="842"/>
      <c r="G10" s="842"/>
      <c r="H10" s="842" t="s">
        <v>197</v>
      </c>
      <c r="I10" s="842" t="s">
        <v>197</v>
      </c>
      <c r="J10" s="842"/>
      <c r="K10" s="843"/>
    </row>
    <row r="11" spans="1:11">
      <c r="A11" s="840" t="s">
        <v>201</v>
      </c>
      <c r="B11" s="841" t="s">
        <v>202</v>
      </c>
      <c r="C11" s="841" t="s">
        <v>184</v>
      </c>
      <c r="D11" s="842" t="s">
        <v>197</v>
      </c>
      <c r="E11" s="842" t="s">
        <v>197</v>
      </c>
      <c r="F11" s="842"/>
      <c r="G11" s="842"/>
      <c r="H11" s="842"/>
      <c r="I11" s="842"/>
      <c r="J11" s="842" t="s">
        <v>197</v>
      </c>
      <c r="K11" s="843" t="s">
        <v>197</v>
      </c>
    </row>
    <row r="12" spans="1:11">
      <c r="A12" s="840" t="s">
        <v>203</v>
      </c>
      <c r="B12" s="841" t="s">
        <v>204</v>
      </c>
      <c r="C12" s="841" t="s">
        <v>205</v>
      </c>
      <c r="D12" s="842" t="s">
        <v>197</v>
      </c>
      <c r="E12" s="842" t="s">
        <v>197</v>
      </c>
      <c r="F12" s="842" t="s">
        <v>197</v>
      </c>
      <c r="G12" s="842" t="s">
        <v>197</v>
      </c>
      <c r="H12" s="842"/>
      <c r="I12" s="842" t="s">
        <v>197</v>
      </c>
      <c r="J12" s="842"/>
      <c r="K12" s="843"/>
    </row>
    <row r="13" spans="1:11">
      <c r="A13" s="840" t="s">
        <v>206</v>
      </c>
      <c r="B13" s="841" t="s">
        <v>207</v>
      </c>
      <c r="C13" s="841" t="s">
        <v>238</v>
      </c>
      <c r="D13" s="842"/>
      <c r="E13" s="842"/>
      <c r="F13" s="842"/>
      <c r="G13" s="842"/>
      <c r="H13" s="842"/>
      <c r="I13" s="842"/>
      <c r="J13" s="842"/>
      <c r="K13" s="843"/>
    </row>
    <row r="14" spans="1:11">
      <c r="A14" s="840" t="s">
        <v>208</v>
      </c>
      <c r="B14" s="841" t="s">
        <v>209</v>
      </c>
      <c r="C14" s="841" t="s">
        <v>184</v>
      </c>
      <c r="D14" s="842" t="s">
        <v>197</v>
      </c>
      <c r="E14" s="842" t="s">
        <v>197</v>
      </c>
      <c r="F14" s="842"/>
      <c r="G14" s="842"/>
      <c r="H14" s="842"/>
      <c r="I14" s="842"/>
      <c r="J14" s="842" t="s">
        <v>197</v>
      </c>
      <c r="K14" s="843" t="s">
        <v>197</v>
      </c>
    </row>
    <row r="15" spans="1:11">
      <c r="A15" s="840" t="s">
        <v>241</v>
      </c>
      <c r="B15" s="841" t="s">
        <v>242</v>
      </c>
      <c r="C15" s="841" t="s">
        <v>243</v>
      </c>
      <c r="D15" s="842"/>
      <c r="E15" s="842"/>
      <c r="F15" s="842"/>
      <c r="G15" s="842"/>
      <c r="H15" s="842" t="s">
        <v>197</v>
      </c>
      <c r="I15" s="842"/>
      <c r="J15" s="842"/>
      <c r="K15" s="843"/>
    </row>
    <row r="16" spans="1:11">
      <c r="A16" s="840" t="s">
        <v>210</v>
      </c>
      <c r="B16" s="841" t="s">
        <v>211</v>
      </c>
      <c r="C16" s="841" t="s">
        <v>184</v>
      </c>
      <c r="D16" s="842" t="s">
        <v>197</v>
      </c>
      <c r="E16" s="842" t="s">
        <v>197</v>
      </c>
      <c r="F16" s="842"/>
      <c r="G16" s="842"/>
      <c r="H16" s="842"/>
      <c r="I16" s="842"/>
      <c r="J16" s="842" t="s">
        <v>197</v>
      </c>
      <c r="K16" s="843" t="s">
        <v>197</v>
      </c>
    </row>
    <row r="17" spans="1:11">
      <c r="A17" s="840" t="s">
        <v>212</v>
      </c>
      <c r="B17" s="841" t="s">
        <v>213</v>
      </c>
      <c r="C17" s="841" t="s">
        <v>184</v>
      </c>
      <c r="D17" s="842"/>
      <c r="E17" s="842"/>
      <c r="F17" s="842" t="s">
        <v>197</v>
      </c>
      <c r="G17" s="842" t="s">
        <v>197</v>
      </c>
      <c r="H17" s="842" t="s">
        <v>197</v>
      </c>
      <c r="I17" s="842" t="s">
        <v>197</v>
      </c>
      <c r="J17" s="842"/>
      <c r="K17" s="843"/>
    </row>
    <row r="18" spans="1:11">
      <c r="A18" s="840" t="s">
        <v>214</v>
      </c>
      <c r="B18" s="841" t="s">
        <v>215</v>
      </c>
      <c r="C18" s="841" t="s">
        <v>184</v>
      </c>
      <c r="D18" s="842"/>
      <c r="E18" s="842"/>
      <c r="F18" s="842" t="s">
        <v>197</v>
      </c>
      <c r="G18" s="842" t="s">
        <v>197</v>
      </c>
      <c r="H18" s="842" t="s">
        <v>197</v>
      </c>
      <c r="I18" s="842" t="s">
        <v>197</v>
      </c>
      <c r="J18" s="842"/>
      <c r="K18" s="843"/>
    </row>
    <row r="19" spans="1:11">
      <c r="A19" s="840" t="s">
        <v>254</v>
      </c>
      <c r="B19" s="841" t="s">
        <v>255</v>
      </c>
      <c r="C19" s="841" t="s">
        <v>256</v>
      </c>
      <c r="D19" s="842" t="s">
        <v>197</v>
      </c>
      <c r="E19" s="842" t="s">
        <v>197</v>
      </c>
      <c r="F19" s="842" t="s">
        <v>197</v>
      </c>
      <c r="G19" s="842" t="s">
        <v>197</v>
      </c>
      <c r="H19" s="842" t="s">
        <v>197</v>
      </c>
      <c r="I19" s="842" t="s">
        <v>197</v>
      </c>
      <c r="J19" s="842" t="s">
        <v>197</v>
      </c>
      <c r="K19" s="843" t="s">
        <v>197</v>
      </c>
    </row>
    <row r="20" spans="1:11">
      <c r="A20" s="840" t="s">
        <v>216</v>
      </c>
      <c r="B20" s="841" t="s">
        <v>217</v>
      </c>
      <c r="C20" s="841" t="s">
        <v>184</v>
      </c>
      <c r="D20" s="842"/>
      <c r="E20" s="842"/>
      <c r="F20" s="842" t="s">
        <v>197</v>
      </c>
      <c r="G20" s="842" t="s">
        <v>197</v>
      </c>
      <c r="H20" s="842" t="s">
        <v>197</v>
      </c>
      <c r="I20" s="842" t="s">
        <v>197</v>
      </c>
      <c r="J20" s="842"/>
      <c r="K20" s="843"/>
    </row>
    <row r="21" spans="1:11">
      <c r="A21" s="840" t="s">
        <v>218</v>
      </c>
      <c r="B21" s="841" t="s">
        <v>219</v>
      </c>
      <c r="C21" s="841" t="s">
        <v>184</v>
      </c>
      <c r="D21" s="842" t="s">
        <v>197</v>
      </c>
      <c r="E21" s="842" t="s">
        <v>197</v>
      </c>
      <c r="F21" s="842"/>
      <c r="G21" s="842"/>
      <c r="H21" s="842"/>
      <c r="I21" s="842"/>
      <c r="J21" s="842" t="s">
        <v>197</v>
      </c>
      <c r="K21" s="843" t="s">
        <v>197</v>
      </c>
    </row>
    <row r="22" spans="1:11">
      <c r="A22" s="840" t="s">
        <v>220</v>
      </c>
      <c r="B22" s="841" t="s">
        <v>221</v>
      </c>
      <c r="C22" s="841" t="s">
        <v>238</v>
      </c>
      <c r="D22" s="842" t="s">
        <v>197</v>
      </c>
      <c r="E22" s="842" t="s">
        <v>197</v>
      </c>
      <c r="F22" s="842"/>
      <c r="G22" s="842"/>
      <c r="H22" s="842" t="s">
        <v>197</v>
      </c>
      <c r="I22" s="842" t="s">
        <v>197</v>
      </c>
      <c r="J22" s="842" t="s">
        <v>197</v>
      </c>
      <c r="K22" s="843" t="s">
        <v>197</v>
      </c>
    </row>
    <row r="23" spans="1:11">
      <c r="A23" s="840" t="s">
        <v>222</v>
      </c>
      <c r="B23" s="841" t="s">
        <v>223</v>
      </c>
      <c r="C23" s="841" t="s">
        <v>224</v>
      </c>
      <c r="D23" s="842"/>
      <c r="E23" s="842"/>
      <c r="F23" s="842"/>
      <c r="G23" s="842"/>
      <c r="H23" s="842" t="s">
        <v>197</v>
      </c>
      <c r="I23" s="842" t="s">
        <v>197</v>
      </c>
      <c r="J23" s="842" t="s">
        <v>197</v>
      </c>
      <c r="K23" s="843" t="s">
        <v>197</v>
      </c>
    </row>
    <row r="24" spans="1:11">
      <c r="A24" s="840" t="s">
        <v>225</v>
      </c>
      <c r="B24" s="841" t="s">
        <v>226</v>
      </c>
      <c r="C24" s="841" t="s">
        <v>244</v>
      </c>
      <c r="D24" s="842" t="s">
        <v>197</v>
      </c>
      <c r="E24" s="842"/>
      <c r="F24" s="842" t="s">
        <v>197</v>
      </c>
      <c r="G24" s="842"/>
      <c r="H24" s="842" t="s">
        <v>197</v>
      </c>
      <c r="I24" s="842"/>
      <c r="J24" s="842" t="s">
        <v>197</v>
      </c>
      <c r="K24" s="843"/>
    </row>
    <row r="25" spans="1:11">
      <c r="A25" s="840" t="s">
        <v>227</v>
      </c>
      <c r="B25" s="841" t="s">
        <v>228</v>
      </c>
      <c r="C25" s="841" t="s">
        <v>238</v>
      </c>
      <c r="D25" s="842" t="s">
        <v>197</v>
      </c>
      <c r="E25" s="842" t="s">
        <v>197</v>
      </c>
      <c r="F25" s="842"/>
      <c r="G25" s="842"/>
      <c r="H25" s="842"/>
      <c r="I25" s="842"/>
      <c r="J25" s="842" t="s">
        <v>197</v>
      </c>
      <c r="K25" s="843" t="s">
        <v>197</v>
      </c>
    </row>
    <row r="26" spans="1:11">
      <c r="A26" s="840" t="s">
        <v>227</v>
      </c>
      <c r="B26" s="841" t="s">
        <v>229</v>
      </c>
      <c r="C26" s="841" t="s">
        <v>184</v>
      </c>
      <c r="D26" s="842"/>
      <c r="E26" s="842"/>
      <c r="F26" s="842" t="s">
        <v>197</v>
      </c>
      <c r="G26" s="842" t="s">
        <v>197</v>
      </c>
      <c r="H26" s="842" t="s">
        <v>197</v>
      </c>
      <c r="I26" s="842" t="s">
        <v>197</v>
      </c>
      <c r="J26" s="842"/>
      <c r="K26" s="843"/>
    </row>
    <row r="27" spans="1:11">
      <c r="A27" s="840" t="s">
        <v>230</v>
      </c>
      <c r="B27" s="841" t="s">
        <v>231</v>
      </c>
      <c r="C27" s="841" t="s">
        <v>184</v>
      </c>
      <c r="D27" s="842"/>
      <c r="E27" s="842"/>
      <c r="F27" s="842" t="s">
        <v>197</v>
      </c>
      <c r="G27" s="842" t="s">
        <v>197</v>
      </c>
      <c r="H27" s="842" t="s">
        <v>197</v>
      </c>
      <c r="I27" s="842" t="s">
        <v>197</v>
      </c>
      <c r="J27" s="842"/>
      <c r="K27" s="843"/>
    </row>
    <row r="28" spans="1:11" ht="13.5" thickBot="1">
      <c r="A28" s="844" t="s">
        <v>239</v>
      </c>
      <c r="B28" s="845" t="s">
        <v>240</v>
      </c>
      <c r="C28" s="845" t="s">
        <v>184</v>
      </c>
      <c r="D28" s="671"/>
      <c r="E28" s="671"/>
      <c r="F28" s="671"/>
      <c r="G28" s="671"/>
      <c r="H28" s="671"/>
      <c r="I28" s="671"/>
      <c r="J28" s="671"/>
      <c r="K28" s="672"/>
    </row>
  </sheetData>
  <mergeCells count="1">
    <mergeCell ref="A2:E2"/>
  </mergeCells>
  <phoneticPr fontId="11" type="noConversion"/>
  <pageMargins left="0.75" right="0.75" top="1" bottom="1" header="0.5" footer="0.5"/>
  <pageSetup paperSize="9" scale="75" orientation="landscape" horizontalDpi="4294967292" verticalDpi="4294967292"/>
  <extLst>
    <ext xmlns:mx="http://schemas.microsoft.com/office/mac/excel/2008/main" uri="{64002731-A6B0-56B0-2670-7721B7C09600}">
      <mx:PLV Mode="0" OnePage="0" WScale="75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theme="6"/>
  </sheetPr>
  <dimension ref="A1"/>
  <sheetViews>
    <sheetView workbookViewId="0"/>
  </sheetViews>
  <sheetFormatPr defaultColWidth="11" defaultRowHeight="15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theme="8" tint="-0.249977111117893"/>
  </sheetPr>
  <dimension ref="A1:D48"/>
  <sheetViews>
    <sheetView topLeftCell="A25" zoomScale="125" zoomScaleNormal="125" zoomScalePageLayoutView="125" workbookViewId="0">
      <selection activeCell="A35" sqref="A35:D48"/>
    </sheetView>
  </sheetViews>
  <sheetFormatPr defaultColWidth="10.875" defaultRowHeight="12.75"/>
  <cols>
    <col min="1" max="1" width="10.5" style="887" customWidth="1"/>
    <col min="2" max="2" width="17.125" style="887" bestFit="1" customWidth="1"/>
    <col min="3" max="3" width="23.875" style="887" bestFit="1" customWidth="1"/>
    <col min="4" max="4" width="12" style="887" bestFit="1" customWidth="1"/>
    <col min="5" max="16384" width="10.875" style="887"/>
  </cols>
  <sheetData>
    <row r="1" spans="1:4" s="889" customFormat="1" ht="26.25">
      <c r="A1" s="888" t="s">
        <v>246</v>
      </c>
    </row>
    <row r="2" spans="1:4" s="889" customFormat="1" ht="26.25">
      <c r="A2" s="888" t="s">
        <v>257</v>
      </c>
    </row>
    <row r="4" spans="1:4" ht="18">
      <c r="A4" s="853" t="s">
        <v>249</v>
      </c>
      <c r="B4" s="854" t="s">
        <v>188</v>
      </c>
      <c r="C4" s="890" t="s">
        <v>258</v>
      </c>
      <c r="D4" s="890" t="s">
        <v>275</v>
      </c>
    </row>
    <row r="5" spans="1:4" ht="18.75" thickBot="1">
      <c r="A5" s="856"/>
      <c r="B5" s="857"/>
      <c r="C5" s="858"/>
      <c r="D5" s="858"/>
    </row>
    <row r="6" spans="1:4">
      <c r="A6" s="891">
        <v>1</v>
      </c>
      <c r="B6" s="886" t="s">
        <v>259</v>
      </c>
      <c r="C6" s="904" t="s">
        <v>265</v>
      </c>
      <c r="D6" s="896"/>
    </row>
    <row r="7" spans="1:4">
      <c r="A7" s="892">
        <f t="shared" ref="A7:A11" si="0">A6+1</f>
        <v>2</v>
      </c>
      <c r="B7" s="860" t="s">
        <v>260</v>
      </c>
      <c r="C7" s="905" t="s">
        <v>280</v>
      </c>
      <c r="D7" s="897"/>
    </row>
    <row r="8" spans="1:4">
      <c r="A8" s="892">
        <f t="shared" si="0"/>
        <v>3</v>
      </c>
      <c r="B8" s="860" t="s">
        <v>261</v>
      </c>
      <c r="C8" s="905" t="s">
        <v>279</v>
      </c>
      <c r="D8" s="897"/>
    </row>
    <row r="9" spans="1:4">
      <c r="A9" s="892">
        <f t="shared" si="0"/>
        <v>4</v>
      </c>
      <c r="B9" s="860" t="s">
        <v>263</v>
      </c>
      <c r="C9" s="905" t="s">
        <v>278</v>
      </c>
      <c r="D9" s="897"/>
    </row>
    <row r="10" spans="1:4">
      <c r="A10" s="892">
        <f t="shared" si="0"/>
        <v>5</v>
      </c>
      <c r="B10" s="1179" t="s">
        <v>364</v>
      </c>
      <c r="C10" s="1180"/>
      <c r="D10" s="1181"/>
    </row>
    <row r="11" spans="1:4" ht="13.5" thickBot="1">
      <c r="A11" s="892">
        <f t="shared" si="0"/>
        <v>6</v>
      </c>
      <c r="B11" s="898" t="s">
        <v>264</v>
      </c>
      <c r="C11" s="906" t="s">
        <v>277</v>
      </c>
      <c r="D11" s="899"/>
    </row>
    <row r="14" spans="1:4" ht="18">
      <c r="A14" s="853" t="s">
        <v>248</v>
      </c>
      <c r="B14" s="854" t="s">
        <v>188</v>
      </c>
      <c r="C14" s="890" t="s">
        <v>258</v>
      </c>
      <c r="D14" s="890" t="s">
        <v>275</v>
      </c>
    </row>
    <row r="15" spans="1:4" ht="18.75" thickBot="1">
      <c r="A15" s="856"/>
      <c r="B15" s="857"/>
      <c r="C15" s="858"/>
      <c r="D15" s="858"/>
    </row>
    <row r="16" spans="1:4">
      <c r="A16" s="891">
        <v>1</v>
      </c>
      <c r="B16" s="886" t="s">
        <v>259</v>
      </c>
      <c r="C16" s="895" t="s">
        <v>265</v>
      </c>
      <c r="D16" s="896"/>
    </row>
    <row r="17" spans="1:4">
      <c r="A17" s="892">
        <f>A16+1</f>
        <v>2</v>
      </c>
      <c r="B17" s="860" t="s">
        <v>260</v>
      </c>
      <c r="C17" s="905" t="s">
        <v>280</v>
      </c>
      <c r="D17" s="897"/>
    </row>
    <row r="18" spans="1:4">
      <c r="A18" s="892">
        <f>A17+1</f>
        <v>3</v>
      </c>
      <c r="B18" s="860" t="s">
        <v>261</v>
      </c>
      <c r="C18" s="905" t="s">
        <v>279</v>
      </c>
      <c r="D18" s="897"/>
    </row>
    <row r="19" spans="1:4">
      <c r="A19" s="892">
        <f>A18+1</f>
        <v>4</v>
      </c>
      <c r="B19" s="1179" t="s">
        <v>364</v>
      </c>
      <c r="C19" s="905"/>
      <c r="D19" s="1181"/>
    </row>
    <row r="20" spans="1:4" ht="13.5" thickBot="1">
      <c r="A20" s="893">
        <f>A19+1</f>
        <v>5</v>
      </c>
      <c r="B20" s="898" t="s">
        <v>263</v>
      </c>
      <c r="C20" s="906" t="s">
        <v>278</v>
      </c>
      <c r="D20" s="899"/>
    </row>
    <row r="21" spans="1:4">
      <c r="A21" s="881"/>
      <c r="B21" s="900"/>
      <c r="C21" s="901"/>
      <c r="D21" s="902"/>
    </row>
    <row r="22" spans="1:4">
      <c r="A22" s="881"/>
      <c r="B22" s="900"/>
      <c r="C22" s="901"/>
      <c r="D22" s="902"/>
    </row>
    <row r="23" spans="1:4" ht="18">
      <c r="A23" s="853" t="s">
        <v>266</v>
      </c>
      <c r="B23" s="854" t="s">
        <v>188</v>
      </c>
      <c r="C23" s="890" t="s">
        <v>258</v>
      </c>
      <c r="D23" s="890" t="s">
        <v>275</v>
      </c>
    </row>
    <row r="24" spans="1:4" ht="18.75" thickBot="1">
      <c r="A24" s="856"/>
      <c r="B24" s="857"/>
      <c r="C24" s="858"/>
      <c r="D24" s="858"/>
    </row>
    <row r="25" spans="1:4">
      <c r="A25" s="891">
        <v>1</v>
      </c>
      <c r="B25" s="886" t="s">
        <v>267</v>
      </c>
      <c r="C25" s="895"/>
      <c r="D25" s="896"/>
    </row>
    <row r="26" spans="1:4">
      <c r="A26" s="892">
        <f t="shared" ref="A26:A31" si="1">A25+1</f>
        <v>2</v>
      </c>
      <c r="B26" s="860" t="s">
        <v>268</v>
      </c>
      <c r="C26" s="883"/>
      <c r="D26" s="897"/>
    </row>
    <row r="27" spans="1:4">
      <c r="A27" s="892">
        <f t="shared" si="1"/>
        <v>3</v>
      </c>
      <c r="B27" s="860" t="s">
        <v>269</v>
      </c>
      <c r="C27" s="883"/>
      <c r="D27" s="897"/>
    </row>
    <row r="28" spans="1:4">
      <c r="A28" s="892">
        <f t="shared" si="1"/>
        <v>4</v>
      </c>
      <c r="B28" s="860" t="s">
        <v>270</v>
      </c>
      <c r="C28" s="883"/>
      <c r="D28" s="897"/>
    </row>
    <row r="29" spans="1:4">
      <c r="A29" s="892">
        <f t="shared" si="1"/>
        <v>5</v>
      </c>
      <c r="B29" s="894" t="s">
        <v>261</v>
      </c>
      <c r="C29" s="894"/>
      <c r="D29" s="897"/>
    </row>
    <row r="30" spans="1:4">
      <c r="A30" s="892">
        <f t="shared" si="1"/>
        <v>6</v>
      </c>
      <c r="B30" s="894" t="s">
        <v>276</v>
      </c>
      <c r="C30" s="883" t="s">
        <v>277</v>
      </c>
      <c r="D30" s="897"/>
    </row>
    <row r="31" spans="1:4">
      <c r="A31" s="892">
        <f t="shared" si="1"/>
        <v>7</v>
      </c>
      <c r="B31" s="894" t="s">
        <v>262</v>
      </c>
      <c r="C31" s="894"/>
      <c r="D31" s="897"/>
    </row>
    <row r="32" spans="1:4" ht="13.5" thickBot="1">
      <c r="A32" s="893"/>
      <c r="B32" s="903"/>
      <c r="C32" s="903"/>
      <c r="D32" s="899"/>
    </row>
    <row r="35" spans="1:4" ht="18">
      <c r="A35" s="853" t="s">
        <v>251</v>
      </c>
      <c r="B35" s="854" t="s">
        <v>188</v>
      </c>
      <c r="C35" s="890" t="s">
        <v>258</v>
      </c>
      <c r="D35" s="890" t="s">
        <v>275</v>
      </c>
    </row>
    <row r="36" spans="1:4" ht="18.75" thickBot="1">
      <c r="A36" s="856"/>
      <c r="B36" s="857"/>
      <c r="C36" s="858"/>
      <c r="D36" s="858"/>
    </row>
    <row r="37" spans="1:4">
      <c r="A37" s="891">
        <v>1</v>
      </c>
      <c r="B37" s="886" t="s">
        <v>267</v>
      </c>
      <c r="C37" s="895"/>
      <c r="D37" s="896"/>
    </row>
    <row r="38" spans="1:4">
      <c r="A38" s="892">
        <f t="shared" ref="A38:A48" si="2">A37+1</f>
        <v>2</v>
      </c>
      <c r="B38" s="860" t="s">
        <v>268</v>
      </c>
      <c r="C38" s="883"/>
      <c r="D38" s="897"/>
    </row>
    <row r="39" spans="1:4">
      <c r="A39" s="892">
        <f t="shared" si="2"/>
        <v>3</v>
      </c>
      <c r="B39" s="860" t="s">
        <v>269</v>
      </c>
      <c r="C39" s="883"/>
      <c r="D39" s="897"/>
    </row>
    <row r="40" spans="1:4">
      <c r="A40" s="892">
        <f t="shared" si="2"/>
        <v>4</v>
      </c>
      <c r="B40" s="860" t="s">
        <v>270</v>
      </c>
      <c r="C40" s="883"/>
      <c r="D40" s="897"/>
    </row>
    <row r="41" spans="1:4">
      <c r="A41" s="892">
        <f t="shared" si="2"/>
        <v>5</v>
      </c>
      <c r="B41" s="860" t="s">
        <v>271</v>
      </c>
      <c r="C41" s="883"/>
      <c r="D41" s="897"/>
    </row>
    <row r="42" spans="1:4">
      <c r="A42" s="892">
        <f t="shared" si="2"/>
        <v>6</v>
      </c>
      <c r="B42" s="860" t="s">
        <v>272</v>
      </c>
      <c r="C42" s="883"/>
      <c r="D42" s="897"/>
    </row>
    <row r="43" spans="1:4">
      <c r="A43" s="892">
        <f t="shared" si="2"/>
        <v>7</v>
      </c>
      <c r="B43" s="894" t="s">
        <v>273</v>
      </c>
      <c r="C43" s="894"/>
      <c r="D43" s="897"/>
    </row>
    <row r="44" spans="1:4">
      <c r="A44" s="892">
        <f t="shared" si="2"/>
        <v>8</v>
      </c>
      <c r="B44" s="894" t="s">
        <v>274</v>
      </c>
      <c r="C44" s="894"/>
      <c r="D44" s="897"/>
    </row>
    <row r="45" spans="1:4">
      <c r="A45" s="892">
        <f t="shared" si="2"/>
        <v>9</v>
      </c>
      <c r="B45" s="894" t="s">
        <v>261</v>
      </c>
      <c r="C45" s="894"/>
      <c r="D45" s="897"/>
    </row>
    <row r="46" spans="1:4">
      <c r="A46" s="892">
        <f t="shared" si="2"/>
        <v>10</v>
      </c>
      <c r="B46" s="894" t="s">
        <v>262</v>
      </c>
      <c r="C46" s="894"/>
      <c r="D46" s="897"/>
    </row>
    <row r="47" spans="1:4">
      <c r="A47" s="892">
        <f t="shared" si="2"/>
        <v>11</v>
      </c>
      <c r="B47" s="894" t="s">
        <v>365</v>
      </c>
      <c r="C47" s="894"/>
      <c r="D47" s="897"/>
    </row>
    <row r="48" spans="1:4" ht="13.5" thickBot="1">
      <c r="A48" s="893">
        <f t="shared" si="2"/>
        <v>12</v>
      </c>
      <c r="B48" s="903" t="s">
        <v>407</v>
      </c>
      <c r="C48" s="903"/>
      <c r="D48" s="89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rgb="FF660066"/>
  </sheetPr>
  <dimension ref="A2:I14"/>
  <sheetViews>
    <sheetView workbookViewId="0">
      <selection activeCell="I23" sqref="I23"/>
    </sheetView>
  </sheetViews>
  <sheetFormatPr defaultColWidth="10.875" defaultRowHeight="15"/>
  <cols>
    <col min="1" max="1" width="12" style="918" customWidth="1"/>
    <col min="2" max="2" width="3.125" style="918" customWidth="1"/>
    <col min="3" max="3" width="17.125" style="918" bestFit="1" customWidth="1"/>
    <col min="4" max="4" width="3.125" style="918" customWidth="1"/>
    <col min="5" max="5" width="18.125" style="918" bestFit="1" customWidth="1"/>
    <col min="6" max="6" width="3.125" style="918" customWidth="1"/>
    <col min="7" max="7" width="13.625" style="918" bestFit="1" customWidth="1"/>
    <col min="8" max="8" width="3.125" style="918" customWidth="1"/>
    <col min="9" max="9" width="11.625" style="918" bestFit="1" customWidth="1"/>
    <col min="10" max="16384" width="10.875" style="918"/>
  </cols>
  <sheetData>
    <row r="2" spans="1:9" ht="23.25">
      <c r="A2" s="917" t="s">
        <v>294</v>
      </c>
    </row>
    <row r="3" spans="1:9" ht="23.25">
      <c r="A3" s="917" t="s">
        <v>295</v>
      </c>
    </row>
    <row r="5" spans="1:9" ht="15.75" thickBot="1"/>
    <row r="6" spans="1:9" ht="30" customHeight="1" thickBot="1">
      <c r="A6" s="920" t="s">
        <v>296</v>
      </c>
      <c r="B6" s="921"/>
      <c r="C6" s="921" t="s">
        <v>101</v>
      </c>
      <c r="D6" s="921"/>
      <c r="E6" s="921" t="s">
        <v>117</v>
      </c>
      <c r="F6" s="921"/>
      <c r="G6" s="921" t="s">
        <v>297</v>
      </c>
      <c r="H6" s="922"/>
      <c r="I6" s="923" t="s">
        <v>303</v>
      </c>
    </row>
    <row r="7" spans="1:9" ht="30" customHeight="1">
      <c r="A7" s="924" t="s">
        <v>298</v>
      </c>
      <c r="B7" s="925"/>
      <c r="C7" s="926">
        <v>3</v>
      </c>
      <c r="D7" s="926"/>
      <c r="E7" s="926">
        <v>1</v>
      </c>
      <c r="F7" s="926"/>
      <c r="G7" s="926">
        <v>1</v>
      </c>
      <c r="H7" s="925"/>
      <c r="I7" s="927">
        <f t="shared" ref="I7:I12" si="0">SUM(C7:G7)</f>
        <v>5</v>
      </c>
    </row>
    <row r="8" spans="1:9" ht="30" customHeight="1">
      <c r="A8" s="928" t="s">
        <v>299</v>
      </c>
      <c r="B8" s="929"/>
      <c r="C8" s="930">
        <v>2</v>
      </c>
      <c r="D8" s="930"/>
      <c r="E8" s="930">
        <v>1</v>
      </c>
      <c r="F8" s="930"/>
      <c r="G8" s="930">
        <v>1</v>
      </c>
      <c r="H8" s="929"/>
      <c r="I8" s="931">
        <f t="shared" si="0"/>
        <v>4</v>
      </c>
    </row>
    <row r="9" spans="1:9" ht="30" customHeight="1">
      <c r="A9" s="928" t="s">
        <v>250</v>
      </c>
      <c r="B9" s="929"/>
      <c r="C9" s="930">
        <v>3</v>
      </c>
      <c r="D9" s="930"/>
      <c r="E9" s="930">
        <v>1</v>
      </c>
      <c r="F9" s="930"/>
      <c r="G9" s="930">
        <v>1</v>
      </c>
      <c r="H9" s="929"/>
      <c r="I9" s="931">
        <f t="shared" si="0"/>
        <v>5</v>
      </c>
    </row>
    <row r="10" spans="1:9" ht="30" customHeight="1">
      <c r="A10" s="928" t="s">
        <v>300</v>
      </c>
      <c r="B10" s="929"/>
      <c r="C10" s="930">
        <v>3</v>
      </c>
      <c r="D10" s="930"/>
      <c r="E10" s="930">
        <v>2</v>
      </c>
      <c r="F10" s="930"/>
      <c r="G10" s="930">
        <v>1</v>
      </c>
      <c r="H10" s="929"/>
      <c r="I10" s="931">
        <f t="shared" si="0"/>
        <v>6</v>
      </c>
    </row>
    <row r="11" spans="1:9" ht="30" customHeight="1">
      <c r="A11" s="928" t="s">
        <v>301</v>
      </c>
      <c r="B11" s="929"/>
      <c r="C11" s="930">
        <v>0</v>
      </c>
      <c r="D11" s="930"/>
      <c r="E11" s="930">
        <v>0</v>
      </c>
      <c r="F11" s="930"/>
      <c r="G11" s="930">
        <v>0</v>
      </c>
      <c r="H11" s="929"/>
      <c r="I11" s="931">
        <f t="shared" si="0"/>
        <v>0</v>
      </c>
    </row>
    <row r="12" spans="1:9" ht="30" customHeight="1" thickBot="1">
      <c r="A12" s="932" t="s">
        <v>302</v>
      </c>
      <c r="B12" s="933"/>
      <c r="C12" s="934">
        <v>8</v>
      </c>
      <c r="D12" s="934"/>
      <c r="E12" s="934">
        <v>0</v>
      </c>
      <c r="F12" s="934"/>
      <c r="G12" s="934">
        <v>0</v>
      </c>
      <c r="H12" s="933"/>
      <c r="I12" s="935">
        <f t="shared" si="0"/>
        <v>8</v>
      </c>
    </row>
    <row r="13" spans="1:9" ht="15.75" thickBot="1">
      <c r="I13" s="919"/>
    </row>
    <row r="14" spans="1:9" ht="30" customHeight="1" thickBot="1">
      <c r="G14" s="936" t="s">
        <v>303</v>
      </c>
      <c r="H14" s="937"/>
      <c r="I14" s="938">
        <f>SUM(I7:I12)</f>
        <v>28</v>
      </c>
    </row>
  </sheetData>
  <phoneticPr fontId="11" type="noConversion"/>
  <pageMargins left="0.75" right="0.75" top="1" bottom="1" header="0.5" footer="0.5"/>
  <pageSetup paperSize="9" scale="113" orientation="landscape" horizontalDpi="4294967292" verticalDpi="4294967292"/>
  <extLst>
    <ext xmlns:mx="http://schemas.microsoft.com/office/mac/excel/2008/main" uri="{64002731-A6B0-56B0-2670-7721B7C09600}">
      <mx:PLV Mode="0" OnePage="0" WScale="113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2:E14"/>
  <sheetViews>
    <sheetView topLeftCell="A6" zoomScale="125" zoomScaleNormal="125" zoomScalePageLayoutView="125" workbookViewId="0">
      <selection activeCell="A15" sqref="A15"/>
    </sheetView>
  </sheetViews>
  <sheetFormatPr defaultColWidth="10.875" defaultRowHeight="15"/>
  <cols>
    <col min="1" max="1" width="8.125" style="911" customWidth="1"/>
    <col min="2" max="2" width="24.5" style="911" customWidth="1"/>
    <col min="3" max="3" width="26" style="911" customWidth="1"/>
    <col min="4" max="4" width="21.375" style="911" customWidth="1"/>
    <col min="5" max="5" width="24.5" style="911" customWidth="1"/>
    <col min="6" max="16384" width="10.875" style="911"/>
  </cols>
  <sheetData>
    <row r="2" spans="1:5" ht="18">
      <c r="A2" s="915" t="s">
        <v>281</v>
      </c>
    </row>
    <row r="3" spans="1:5" ht="18">
      <c r="A3" s="915" t="s">
        <v>282</v>
      </c>
    </row>
    <row r="4" spans="1:5" ht="23.25">
      <c r="A4" s="914"/>
    </row>
    <row r="5" spans="1:5">
      <c r="A5" s="911" t="s">
        <v>291</v>
      </c>
    </row>
    <row r="6" spans="1:5" ht="15.75" thickBot="1"/>
    <row r="7" spans="1:5" ht="16.5" thickBot="1">
      <c r="A7" s="1148" t="s">
        <v>23</v>
      </c>
      <c r="B7" s="1149" t="s">
        <v>283</v>
      </c>
      <c r="C7" s="1149" t="s">
        <v>284</v>
      </c>
      <c r="D7" s="1150" t="s">
        <v>360</v>
      </c>
      <c r="E7" s="1151" t="s">
        <v>361</v>
      </c>
    </row>
    <row r="8" spans="1:5" ht="30.75" customHeight="1">
      <c r="A8" s="1155">
        <f>'G15'!D14</f>
        <v>0.41666666666666669</v>
      </c>
      <c r="B8" s="1156" t="str">
        <f>'G15'!B10</f>
        <v>RKASV C2</v>
      </c>
      <c r="C8" s="1156" t="str">
        <f>'G15'!B61</f>
        <v>BSV Limburgia C2</v>
      </c>
      <c r="D8" s="1163"/>
      <c r="E8" s="1164"/>
    </row>
    <row r="9" spans="1:5" ht="29.25" customHeight="1">
      <c r="A9" s="912">
        <f>A8+'G15'!D15</f>
        <v>0.43055555555555558</v>
      </c>
      <c r="B9" s="1152" t="str">
        <f>'G15'!B6</f>
        <v xml:space="preserve">Scharn C2 </v>
      </c>
      <c r="C9" s="1152" t="str">
        <f>'G15'!B57</f>
        <v xml:space="preserve">Scharn C3 </v>
      </c>
      <c r="D9" s="1153"/>
      <c r="E9" s="1165"/>
    </row>
    <row r="10" spans="1:5" ht="29.25" customHeight="1">
      <c r="A10" s="912">
        <f>A9+'G15'!D15</f>
        <v>0.44444444444444448</v>
      </c>
      <c r="B10" s="1152" t="str">
        <f>'G15'!B8</f>
        <v xml:space="preserve">Scharn C6 </v>
      </c>
      <c r="C10" s="1152" t="str">
        <f>'G15'!B59</f>
        <v xml:space="preserve">Scharn C1 </v>
      </c>
      <c r="D10" s="1153"/>
      <c r="E10" s="1165"/>
    </row>
    <row r="11" spans="1:5" ht="30.75" customHeight="1">
      <c r="A11" s="912">
        <f>A10+'G15'!D15</f>
        <v>0.45833333333333337</v>
      </c>
      <c r="B11" s="1152" t="str">
        <f>'G15'!B7</f>
        <v xml:space="preserve">Scharn C4 </v>
      </c>
      <c r="C11" s="1152" t="str">
        <f>'G15'!B58</f>
        <v>Scharn C5</v>
      </c>
      <c r="D11" s="1153"/>
      <c r="E11" s="1165"/>
    </row>
    <row r="12" spans="1:5" ht="30.75" customHeight="1">
      <c r="A12" s="912">
        <f>A11+'G15'!D15</f>
        <v>0.47222222222222227</v>
      </c>
      <c r="B12" s="1152" t="str">
        <f>'G15'!B9</f>
        <v>City Pirates U15</v>
      </c>
      <c r="C12" s="1152" t="str">
        <f>'G15'!B60</f>
        <v>Spcl. Jekerdal C4</v>
      </c>
      <c r="D12" s="1153"/>
      <c r="E12" s="1165"/>
    </row>
    <row r="13" spans="1:5" ht="30.75" customHeight="1">
      <c r="A13" s="1246"/>
      <c r="B13" s="1247"/>
      <c r="C13" s="1247"/>
      <c r="D13" s="1248"/>
      <c r="E13" s="1249"/>
    </row>
    <row r="14" spans="1:5" ht="30.75" customHeight="1" thickBot="1">
      <c r="A14" s="913">
        <v>0.5625</v>
      </c>
      <c r="B14" s="1157" t="s">
        <v>285</v>
      </c>
      <c r="C14" s="1157" t="s">
        <v>293</v>
      </c>
      <c r="D14" s="1158"/>
      <c r="E14" s="1159"/>
    </row>
  </sheetData>
  <phoneticPr fontId="11" type="noConversion"/>
  <pageMargins left="0.75" right="0.75" top="1" bottom="1" header="0.5" footer="0.5"/>
  <pageSetup paperSize="9" scale="95" orientation="landscape" horizontalDpi="4294967292" verticalDpi="4294967292"/>
  <extLst>
    <ext xmlns:mx="http://schemas.microsoft.com/office/mac/excel/2008/main" uri="{64002731-A6B0-56B0-2670-7721B7C09600}">
      <mx:PLV Mode="0" OnePage="0" WScale="117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N148"/>
  <sheetViews>
    <sheetView zoomScale="130" zoomScaleNormal="130" zoomScalePageLayoutView="130" workbookViewId="0">
      <selection activeCell="R142" sqref="R142"/>
    </sheetView>
  </sheetViews>
  <sheetFormatPr defaultColWidth="11" defaultRowHeight="15.75"/>
  <cols>
    <col min="1" max="1" width="8.625" customWidth="1"/>
    <col min="2" max="2" width="24.125" bestFit="1" customWidth="1"/>
    <col min="3" max="6" width="5.125" customWidth="1"/>
    <col min="7" max="7" width="5.625" customWidth="1"/>
    <col min="8" max="10" width="5.125" customWidth="1"/>
    <col min="11" max="11" width="7.875" bestFit="1" customWidth="1"/>
    <col min="12" max="12" width="6" bestFit="1" customWidth="1"/>
    <col min="13" max="13" width="6" customWidth="1"/>
    <col min="14" max="14" width="6.875" bestFit="1" customWidth="1"/>
  </cols>
  <sheetData>
    <row r="1" spans="1:14" ht="18">
      <c r="A1" s="111" t="s">
        <v>166</v>
      </c>
      <c r="B1" s="239"/>
      <c r="C1" s="240"/>
      <c r="D1" s="240"/>
      <c r="E1" s="240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704" customFormat="1" ht="16.5" thickBot="1">
      <c r="A3" s="16"/>
      <c r="B3" s="17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9"/>
      <c r="M3" s="19"/>
      <c r="N3" s="19"/>
    </row>
    <row r="4" spans="1:14" s="704" customFormat="1" ht="16.5" thickBot="1">
      <c r="A4" s="16"/>
      <c r="B4" s="20"/>
      <c r="C4" s="227">
        <v>1</v>
      </c>
      <c r="D4" s="228">
        <v>2</v>
      </c>
      <c r="E4" s="1022">
        <v>3</v>
      </c>
      <c r="F4" s="228" t="s">
        <v>3</v>
      </c>
      <c r="G4" s="228" t="s">
        <v>4</v>
      </c>
      <c r="H4" s="228" t="s">
        <v>5</v>
      </c>
      <c r="I4" s="1023" t="s">
        <v>6</v>
      </c>
      <c r="J4" s="21"/>
      <c r="K4" s="22"/>
      <c r="L4" s="19"/>
      <c r="M4" s="19"/>
      <c r="N4" s="19"/>
    </row>
    <row r="5" spans="1:14" s="704" customFormat="1">
      <c r="A5" s="538">
        <v>1</v>
      </c>
      <c r="B5" s="1263" t="s">
        <v>308</v>
      </c>
      <c r="C5" s="1264">
        <v>3</v>
      </c>
      <c r="D5" s="1264">
        <v>3</v>
      </c>
      <c r="E5" s="1264">
        <v>0</v>
      </c>
      <c r="F5" s="1264">
        <f>SUM(C5:E5)</f>
        <v>6</v>
      </c>
      <c r="G5" s="1264">
        <f>M18+N22+N20</f>
        <v>19</v>
      </c>
      <c r="H5" s="1264">
        <f>N18+M20+M22</f>
        <v>3</v>
      </c>
      <c r="I5" s="1265">
        <f>RANK(F5,$F$5:$F$8,0)</f>
        <v>2</v>
      </c>
      <c r="J5" s="23"/>
      <c r="K5" s="23"/>
      <c r="L5" s="19"/>
      <c r="M5" s="19"/>
      <c r="N5" s="19"/>
    </row>
    <row r="6" spans="1:14" s="704" customFormat="1">
      <c r="A6" s="455">
        <v>2</v>
      </c>
      <c r="B6" s="1266" t="s">
        <v>309</v>
      </c>
      <c r="C6" s="1267">
        <v>0</v>
      </c>
      <c r="D6" s="1267">
        <v>0</v>
      </c>
      <c r="E6" s="1267">
        <v>0</v>
      </c>
      <c r="F6" s="1267">
        <f>SUM(C6:E6)</f>
        <v>0</v>
      </c>
      <c r="G6" s="1264">
        <f>N18+N21+M23</f>
        <v>1</v>
      </c>
      <c r="H6" s="1267">
        <f>M18+M21+M23</f>
        <v>12</v>
      </c>
      <c r="I6" s="1268">
        <f>RANK(F6,$F$5:$F$8,0)</f>
        <v>4</v>
      </c>
      <c r="J6" s="23"/>
      <c r="K6" s="23"/>
      <c r="L6" s="19"/>
      <c r="M6" s="19"/>
      <c r="N6" s="19"/>
    </row>
    <row r="7" spans="1:14" s="704" customFormat="1">
      <c r="A7" s="455">
        <v>3</v>
      </c>
      <c r="B7" s="1266" t="s">
        <v>310</v>
      </c>
      <c r="C7" s="1267">
        <v>0</v>
      </c>
      <c r="D7" s="1267">
        <v>0</v>
      </c>
      <c r="E7" s="1267">
        <v>3</v>
      </c>
      <c r="F7" s="1267">
        <f>SUM(C7:E7)</f>
        <v>3</v>
      </c>
      <c r="G7" s="1264">
        <f>M19+M20+N23</f>
        <v>3</v>
      </c>
      <c r="H7" s="1267">
        <f>N19+N20+M23</f>
        <v>19</v>
      </c>
      <c r="I7" s="1268">
        <f>RANK(F7,$F$5:$F8,0)</f>
        <v>3</v>
      </c>
      <c r="J7" s="23"/>
      <c r="K7" s="23"/>
      <c r="L7" s="19"/>
      <c r="M7" s="19"/>
      <c r="N7" s="19"/>
    </row>
    <row r="8" spans="1:14" s="704" customFormat="1" ht="16.5" thickBot="1">
      <c r="A8" s="548">
        <v>4</v>
      </c>
      <c r="B8" s="1017" t="s">
        <v>311</v>
      </c>
      <c r="C8" s="1269">
        <v>3</v>
      </c>
      <c r="D8" s="1269">
        <v>3</v>
      </c>
      <c r="E8" s="1269">
        <v>3</v>
      </c>
      <c r="F8" s="1269">
        <f>SUM(C8:E8)</f>
        <v>9</v>
      </c>
      <c r="G8" s="1269">
        <f>N19+M21+M22</f>
        <v>12</v>
      </c>
      <c r="H8" s="1269">
        <f>M19+N21+N22</f>
        <v>0</v>
      </c>
      <c r="I8" s="1270">
        <f>RANK(F8,$F$5:$F$8,0)</f>
        <v>1</v>
      </c>
      <c r="J8" s="23"/>
      <c r="K8" s="23"/>
      <c r="L8" s="19"/>
      <c r="M8" s="19"/>
      <c r="N8" s="19"/>
    </row>
    <row r="9" spans="1:14" s="704" customFormat="1">
      <c r="A9" s="25"/>
      <c r="B9" s="226"/>
      <c r="C9" s="40"/>
      <c r="D9" s="40"/>
      <c r="E9" s="40"/>
      <c r="F9" s="40"/>
      <c r="G9" s="40"/>
      <c r="H9" s="40"/>
      <c r="I9" s="40"/>
      <c r="J9" s="23"/>
      <c r="K9" s="23"/>
      <c r="L9" s="19"/>
      <c r="M9" s="19"/>
      <c r="N9" s="19"/>
    </row>
    <row r="10" spans="1:14" s="704" customFormat="1">
      <c r="A10" s="25"/>
      <c r="B10" s="790"/>
      <c r="C10" s="40"/>
      <c r="D10" s="40"/>
      <c r="E10" s="40"/>
      <c r="F10" s="40"/>
      <c r="G10" s="40"/>
      <c r="H10" s="40"/>
      <c r="I10" s="40"/>
      <c r="J10" s="23"/>
      <c r="K10" s="23"/>
      <c r="L10" s="19"/>
      <c r="M10" s="19"/>
      <c r="N10" s="19"/>
    </row>
    <row r="11" spans="1:14" s="704" customFormat="1" ht="16.5" thickBot="1">
      <c r="A11" s="25"/>
      <c r="B11" s="226"/>
      <c r="C11" s="40"/>
      <c r="D11" s="40"/>
      <c r="E11" s="40"/>
      <c r="F11" s="40"/>
      <c r="G11" s="40"/>
      <c r="H11" s="40"/>
      <c r="I11" s="40"/>
      <c r="J11" s="23"/>
      <c r="K11" s="23"/>
      <c r="L11" s="19"/>
      <c r="M11" s="19"/>
      <c r="N11" s="19"/>
    </row>
    <row r="12" spans="1:14" s="704" customFormat="1">
      <c r="A12" s="25"/>
      <c r="B12" s="85" t="s">
        <v>31</v>
      </c>
      <c r="C12" s="86"/>
      <c r="D12" s="87">
        <v>0.41666666666666669</v>
      </c>
      <c r="E12" s="88" t="s">
        <v>33</v>
      </c>
      <c r="F12" s="86"/>
      <c r="G12" s="89"/>
      <c r="H12" s="40"/>
      <c r="I12" s="40"/>
      <c r="J12" s="23"/>
      <c r="K12" s="23"/>
      <c r="L12" s="19"/>
      <c r="M12" s="19"/>
      <c r="N12" s="19"/>
    </row>
    <row r="13" spans="1:14" s="704" customFormat="1">
      <c r="A13" s="25"/>
      <c r="B13" s="745" t="s">
        <v>32</v>
      </c>
      <c r="C13" s="44"/>
      <c r="D13" s="63">
        <v>2.0833333333333332E-2</v>
      </c>
      <c r="E13" s="45" t="s">
        <v>34</v>
      </c>
      <c r="F13" s="44" t="s">
        <v>36</v>
      </c>
      <c r="G13" s="746" t="s">
        <v>165</v>
      </c>
      <c r="H13" s="40"/>
      <c r="I13" s="40"/>
      <c r="J13" s="23"/>
      <c r="K13" s="23"/>
      <c r="L13" s="19"/>
      <c r="M13" s="19"/>
      <c r="N13" s="19"/>
    </row>
    <row r="14" spans="1:14" s="704" customFormat="1" ht="16.5" thickBot="1">
      <c r="A14" s="25"/>
      <c r="B14" s="90" t="s">
        <v>168</v>
      </c>
      <c r="C14" s="91"/>
      <c r="D14" s="92">
        <v>2.0833333333333332E-2</v>
      </c>
      <c r="E14" s="93" t="s">
        <v>34</v>
      </c>
      <c r="F14" s="91"/>
      <c r="G14" s="94"/>
      <c r="H14" s="40"/>
      <c r="I14" s="40"/>
      <c r="J14" s="23"/>
      <c r="K14" s="23"/>
      <c r="L14" s="19"/>
      <c r="M14" s="19"/>
      <c r="N14" s="19"/>
    </row>
    <row r="15" spans="1:14" s="704" customFormat="1">
      <c r="A15" s="25"/>
      <c r="B15" s="226"/>
      <c r="C15" s="40"/>
      <c r="D15" s="40"/>
      <c r="E15" s="40"/>
      <c r="F15" s="40"/>
      <c r="G15" s="40"/>
      <c r="H15" s="40"/>
      <c r="I15" s="40"/>
      <c r="J15" s="23"/>
      <c r="K15" s="23"/>
      <c r="L15" s="19"/>
      <c r="M15" s="19"/>
      <c r="N15" s="19"/>
    </row>
    <row r="16" spans="1:14" s="704" customFormat="1" ht="16.5" thickBot="1">
      <c r="A16" s="16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19"/>
      <c r="M16" s="19"/>
      <c r="N16" s="19"/>
    </row>
    <row r="17" spans="1:14" s="704" customFormat="1" ht="16.5" thickBot="1">
      <c r="A17" s="235" t="s">
        <v>2</v>
      </c>
      <c r="B17" s="236" t="s">
        <v>1</v>
      </c>
      <c r="C17" s="1425" t="s">
        <v>21</v>
      </c>
      <c r="D17" s="1426"/>
      <c r="E17" s="1426"/>
      <c r="F17" s="1427"/>
      <c r="G17" s="1425" t="s">
        <v>22</v>
      </c>
      <c r="H17" s="1426"/>
      <c r="I17" s="1426"/>
      <c r="J17" s="1427"/>
      <c r="K17" s="1018" t="s">
        <v>23</v>
      </c>
      <c r="L17" s="1018" t="s">
        <v>24</v>
      </c>
      <c r="M17" s="1423" t="s">
        <v>25</v>
      </c>
      <c r="N17" s="1424"/>
    </row>
    <row r="18" spans="1:14" s="704" customFormat="1">
      <c r="A18" s="538">
        <v>1301</v>
      </c>
      <c r="B18" s="539" t="s">
        <v>28</v>
      </c>
      <c r="C18" s="1411" t="str">
        <f>B5</f>
        <v xml:space="preserve">Scharn D3 </v>
      </c>
      <c r="D18" s="1412"/>
      <c r="E18" s="1412"/>
      <c r="F18" s="1413"/>
      <c r="G18" s="1411" t="str">
        <f>B6</f>
        <v>Scharn D5</v>
      </c>
      <c r="H18" s="1412"/>
      <c r="I18" s="1412"/>
      <c r="J18" s="1413"/>
      <c r="K18" s="540">
        <f>D12</f>
        <v>0.41666666666666669</v>
      </c>
      <c r="L18" s="541">
        <v>1</v>
      </c>
      <c r="M18" s="541">
        <v>7</v>
      </c>
      <c r="N18" s="1019">
        <v>0</v>
      </c>
    </row>
    <row r="19" spans="1:14" s="704" customFormat="1">
      <c r="A19" s="455">
        <f>A18+1</f>
        <v>1302</v>
      </c>
      <c r="B19" s="542" t="s">
        <v>29</v>
      </c>
      <c r="C19" s="1414" t="str">
        <f>B7</f>
        <v>RKFC Lindenheuvel D2G</v>
      </c>
      <c r="D19" s="1415"/>
      <c r="E19" s="1415"/>
      <c r="F19" s="1416"/>
      <c r="G19" s="1414" t="str">
        <f>B8</f>
        <v>Sporting Heerlen D2</v>
      </c>
      <c r="H19" s="1415"/>
      <c r="I19" s="1415"/>
      <c r="J19" s="1416"/>
      <c r="K19" s="543">
        <f>D12</f>
        <v>0.41666666666666669</v>
      </c>
      <c r="L19" s="544">
        <v>2</v>
      </c>
      <c r="M19" s="544">
        <v>0</v>
      </c>
      <c r="N19" s="1020">
        <v>6</v>
      </c>
    </row>
    <row r="20" spans="1:14" s="704" customFormat="1">
      <c r="A20" s="455">
        <f t="shared" ref="A20:A22" si="0">A19+1</f>
        <v>1303</v>
      </c>
      <c r="B20" s="542" t="s">
        <v>75</v>
      </c>
      <c r="C20" s="1414" t="str">
        <f>B7</f>
        <v>RKFC Lindenheuvel D2G</v>
      </c>
      <c r="D20" s="1415"/>
      <c r="E20" s="1415"/>
      <c r="F20" s="1416"/>
      <c r="G20" s="1414" t="str">
        <f>B5</f>
        <v xml:space="preserve">Scharn D3 </v>
      </c>
      <c r="H20" s="1415"/>
      <c r="I20" s="1415"/>
      <c r="J20" s="1416"/>
      <c r="K20" s="543">
        <f>K18+D13+D14</f>
        <v>0.45833333333333331</v>
      </c>
      <c r="L20" s="544">
        <v>1</v>
      </c>
      <c r="M20" s="544">
        <v>1</v>
      </c>
      <c r="N20" s="1020">
        <v>12</v>
      </c>
    </row>
    <row r="21" spans="1:14" s="704" customFormat="1">
      <c r="A21" s="455">
        <f t="shared" si="0"/>
        <v>1304</v>
      </c>
      <c r="B21" s="542" t="s">
        <v>76</v>
      </c>
      <c r="C21" s="1414" t="str">
        <f>B8</f>
        <v>Sporting Heerlen D2</v>
      </c>
      <c r="D21" s="1415"/>
      <c r="E21" s="1415"/>
      <c r="F21" s="1416"/>
      <c r="G21" s="1414" t="str">
        <f>B6</f>
        <v>Scharn D5</v>
      </c>
      <c r="H21" s="1415"/>
      <c r="I21" s="1415"/>
      <c r="J21" s="1416"/>
      <c r="K21" s="543">
        <f>K19+D13+D14</f>
        <v>0.45833333333333331</v>
      </c>
      <c r="L21" s="544">
        <v>2</v>
      </c>
      <c r="M21" s="544">
        <v>4</v>
      </c>
      <c r="N21" s="1020">
        <v>0</v>
      </c>
    </row>
    <row r="22" spans="1:14" s="704" customFormat="1">
      <c r="A22" s="455">
        <f t="shared" si="0"/>
        <v>1305</v>
      </c>
      <c r="B22" s="542" t="s">
        <v>77</v>
      </c>
      <c r="C22" s="1414" t="str">
        <f>B8</f>
        <v>Sporting Heerlen D2</v>
      </c>
      <c r="D22" s="1415"/>
      <c r="E22" s="1415"/>
      <c r="F22" s="1416"/>
      <c r="G22" s="1414" t="str">
        <f>B5</f>
        <v xml:space="preserve">Scharn D3 </v>
      </c>
      <c r="H22" s="1415"/>
      <c r="I22" s="1415"/>
      <c r="J22" s="1416"/>
      <c r="K22" s="543">
        <f>K20+D13+D14</f>
        <v>0.49999999999999994</v>
      </c>
      <c r="L22" s="544">
        <v>1</v>
      </c>
      <c r="M22" s="544">
        <v>2</v>
      </c>
      <c r="N22" s="1020">
        <v>0</v>
      </c>
    </row>
    <row r="23" spans="1:14" s="704" customFormat="1" ht="16.5" thickBot="1">
      <c r="A23" s="548">
        <f>A22+1</f>
        <v>1306</v>
      </c>
      <c r="B23" s="545" t="s">
        <v>30</v>
      </c>
      <c r="C23" s="1417" t="str">
        <f>B6</f>
        <v>Scharn D5</v>
      </c>
      <c r="D23" s="1418"/>
      <c r="E23" s="1418"/>
      <c r="F23" s="1419"/>
      <c r="G23" s="1417" t="str">
        <f>B7</f>
        <v>RKFC Lindenheuvel D2G</v>
      </c>
      <c r="H23" s="1418"/>
      <c r="I23" s="1418"/>
      <c r="J23" s="1419"/>
      <c r="K23" s="546">
        <f>K21+D13+D14</f>
        <v>0.49999999999999994</v>
      </c>
      <c r="L23" s="547">
        <v>2</v>
      </c>
      <c r="M23" s="547">
        <v>1</v>
      </c>
      <c r="N23" s="1021">
        <v>2</v>
      </c>
    </row>
    <row r="24" spans="1:14" s="704" customFormat="1">
      <c r="A24" s="25"/>
      <c r="B24" s="25"/>
      <c r="C24" s="396"/>
      <c r="D24" s="396"/>
      <c r="E24" s="396"/>
      <c r="F24" s="396"/>
      <c r="G24" s="396"/>
      <c r="H24" s="396"/>
      <c r="I24" s="396"/>
      <c r="J24" s="396"/>
      <c r="K24" s="397"/>
      <c r="L24" s="398"/>
      <c r="M24" s="398"/>
      <c r="N24" s="399"/>
    </row>
    <row r="25" spans="1:14" s="704" customFormat="1">
      <c r="A25" s="25"/>
      <c r="B25" s="25"/>
      <c r="C25" s="396"/>
      <c r="D25" s="396"/>
      <c r="E25" s="396"/>
      <c r="F25" s="396"/>
      <c r="G25" s="396"/>
      <c r="H25" s="396"/>
      <c r="I25" s="396"/>
      <c r="J25" s="396"/>
      <c r="K25" s="397"/>
      <c r="L25" s="398"/>
      <c r="M25" s="398"/>
      <c r="N25" s="399"/>
    </row>
    <row r="26" spans="1:14" s="704" customFormat="1">
      <c r="A26" s="25"/>
      <c r="B26" s="25"/>
      <c r="C26" s="396"/>
      <c r="D26" s="396"/>
      <c r="E26" s="396"/>
      <c r="F26" s="396"/>
      <c r="G26" s="396"/>
      <c r="H26" s="396"/>
      <c r="I26" s="396"/>
      <c r="J26" s="396"/>
      <c r="K26" s="397"/>
      <c r="L26" s="398"/>
      <c r="M26" s="398"/>
      <c r="N26" s="399"/>
    </row>
    <row r="27" spans="1:14" s="704" customFormat="1" ht="16.5" thickBot="1">
      <c r="A27" s="25"/>
      <c r="B27" s="25"/>
      <c r="C27" s="396"/>
      <c r="D27" s="396"/>
      <c r="E27" s="396"/>
      <c r="F27" s="396"/>
      <c r="G27" s="396"/>
      <c r="H27" s="396"/>
      <c r="I27" s="396"/>
      <c r="J27" s="396"/>
      <c r="K27" s="397"/>
      <c r="L27" s="398"/>
      <c r="M27" s="398"/>
      <c r="N27" s="399"/>
    </row>
    <row r="28" spans="1:14" s="704" customFormat="1" ht="16.5" thickBot="1">
      <c r="A28" s="231" t="s">
        <v>19</v>
      </c>
      <c r="B28" s="230" t="s">
        <v>0</v>
      </c>
      <c r="C28" s="20"/>
      <c r="D28" s="20"/>
      <c r="E28" s="396"/>
      <c r="F28" s="396"/>
      <c r="G28" s="396"/>
      <c r="H28" s="396"/>
      <c r="I28" s="396"/>
      <c r="J28" s="396"/>
      <c r="K28" s="397"/>
      <c r="L28" s="398"/>
      <c r="M28" s="398"/>
      <c r="N28" s="399"/>
    </row>
    <row r="29" spans="1:14" s="704" customFormat="1">
      <c r="A29" s="232">
        <v>1</v>
      </c>
      <c r="B29" s="1290" t="str">
        <f>B8</f>
        <v>Sporting Heerlen D2</v>
      </c>
      <c r="C29" s="20"/>
      <c r="D29" s="20"/>
      <c r="E29" s="20"/>
      <c r="F29" s="20"/>
      <c r="G29" s="20"/>
      <c r="H29" s="20"/>
      <c r="I29" s="20"/>
      <c r="J29" s="20"/>
      <c r="K29" s="20"/>
      <c r="L29" s="19"/>
      <c r="M29" s="19"/>
      <c r="N29" s="19"/>
    </row>
    <row r="30" spans="1:14" s="704" customFormat="1">
      <c r="A30" s="233">
        <v>2</v>
      </c>
      <c r="B30" s="1291" t="str">
        <f>B5</f>
        <v xml:space="preserve">Scharn D3 </v>
      </c>
      <c r="C30" s="20"/>
      <c r="D30" s="20"/>
      <c r="E30" s="20"/>
      <c r="F30" s="20"/>
      <c r="G30" s="20"/>
      <c r="H30" s="20"/>
      <c r="I30" s="20"/>
      <c r="J30" s="20"/>
      <c r="K30" s="20"/>
      <c r="L30" s="19"/>
      <c r="M30" s="19"/>
      <c r="N30" s="19"/>
    </row>
    <row r="31" spans="1:14" s="704" customFormat="1">
      <c r="A31" s="233">
        <v>3</v>
      </c>
      <c r="B31" s="274" t="str">
        <f>B7</f>
        <v>RKFC Lindenheuvel D2G</v>
      </c>
      <c r="C31" s="20"/>
      <c r="D31" s="20"/>
      <c r="E31" s="20"/>
      <c r="F31" s="20"/>
      <c r="G31" s="20"/>
      <c r="H31" s="20"/>
      <c r="I31" s="20"/>
      <c r="J31" s="20"/>
      <c r="K31" s="20"/>
      <c r="L31" s="19"/>
      <c r="M31" s="19"/>
      <c r="N31" s="19"/>
    </row>
    <row r="32" spans="1:14" s="704" customFormat="1" ht="16.5" thickBot="1">
      <c r="A32" s="234">
        <v>4</v>
      </c>
      <c r="B32" s="1292" t="str">
        <f>B6</f>
        <v>Scharn D5</v>
      </c>
      <c r="C32" s="20"/>
      <c r="D32" s="20"/>
      <c r="E32" s="20"/>
      <c r="F32" s="20"/>
      <c r="G32" s="20"/>
      <c r="H32" s="20"/>
      <c r="I32" s="20"/>
      <c r="J32" s="20"/>
      <c r="K32" s="20"/>
      <c r="L32" s="19"/>
      <c r="M32" s="19"/>
      <c r="N32" s="19"/>
    </row>
    <row r="33" spans="1:14" s="704" customFormat="1">
      <c r="A33" s="25"/>
      <c r="B33" s="401"/>
      <c r="C33" s="20"/>
      <c r="D33" s="20"/>
      <c r="E33" s="20"/>
      <c r="F33" s="20"/>
      <c r="G33" s="20"/>
      <c r="H33" s="20"/>
      <c r="I33" s="20"/>
      <c r="J33" s="20"/>
      <c r="K33" s="20"/>
      <c r="L33" s="19"/>
      <c r="M33" s="19"/>
      <c r="N33" s="19"/>
    </row>
    <row r="34" spans="1:14" s="705" customFormat="1">
      <c r="A34" s="3"/>
      <c r="B34" s="429"/>
      <c r="C34" s="402"/>
      <c r="D34" s="402"/>
      <c r="E34" s="402"/>
      <c r="F34" s="402"/>
      <c r="G34" s="402"/>
      <c r="H34" s="402"/>
      <c r="I34" s="402"/>
      <c r="J34" s="402"/>
      <c r="K34" s="402"/>
      <c r="L34" s="279"/>
      <c r="M34" s="279"/>
      <c r="N34" s="279"/>
    </row>
    <row r="35" spans="1:14" s="705" customFormat="1">
      <c r="A35" s="3"/>
      <c r="B35" s="429"/>
      <c r="C35" s="402"/>
      <c r="D35" s="402"/>
      <c r="E35" s="402"/>
      <c r="F35" s="402"/>
      <c r="G35" s="402"/>
      <c r="H35" s="402"/>
      <c r="I35" s="402"/>
      <c r="J35" s="402"/>
      <c r="K35" s="402"/>
      <c r="L35" s="279"/>
      <c r="M35" s="279"/>
      <c r="N35" s="279"/>
    </row>
    <row r="36" spans="1:14" s="705" customFormat="1">
      <c r="A36" s="3"/>
      <c r="B36" s="429"/>
      <c r="C36" s="402"/>
      <c r="D36" s="402"/>
      <c r="E36" s="402"/>
      <c r="F36" s="402"/>
      <c r="G36" s="402"/>
      <c r="H36" s="402"/>
      <c r="I36" s="402"/>
      <c r="J36" s="402"/>
      <c r="K36" s="402"/>
      <c r="L36" s="279"/>
      <c r="M36" s="279"/>
      <c r="N36" s="279"/>
    </row>
    <row r="37" spans="1:14" s="705" customFormat="1">
      <c r="A37" s="3"/>
      <c r="B37" s="429"/>
      <c r="C37" s="402"/>
      <c r="D37" s="402"/>
      <c r="E37" s="402"/>
      <c r="F37" s="402"/>
      <c r="G37" s="402"/>
      <c r="H37" s="402"/>
      <c r="I37" s="402"/>
      <c r="J37" s="402"/>
      <c r="K37" s="402"/>
      <c r="L37" s="279"/>
      <c r="M37" s="279"/>
      <c r="N37" s="279"/>
    </row>
    <row r="38" spans="1:14" s="705" customFormat="1" ht="20.25">
      <c r="A38" s="453" t="s">
        <v>170</v>
      </c>
      <c r="B38" s="429"/>
      <c r="C38" s="402"/>
      <c r="D38" s="402"/>
      <c r="E38" s="402"/>
      <c r="F38" s="402"/>
      <c r="G38" s="402"/>
      <c r="H38" s="402"/>
      <c r="I38" s="402"/>
      <c r="J38" s="402"/>
      <c r="K38" s="402"/>
      <c r="L38" s="279"/>
      <c r="M38" s="279"/>
      <c r="N38" s="279"/>
    </row>
    <row r="39" spans="1:14" s="705" customFormat="1">
      <c r="A39" s="3"/>
      <c r="B39" s="429"/>
      <c r="C39" s="402"/>
      <c r="D39" s="402"/>
      <c r="E39" s="402"/>
      <c r="F39" s="402"/>
      <c r="G39" s="402"/>
      <c r="H39" s="402"/>
      <c r="I39" s="402"/>
      <c r="J39" s="402"/>
      <c r="K39" s="402"/>
      <c r="L39" s="279"/>
      <c r="M39" s="279"/>
      <c r="N39" s="279"/>
    </row>
    <row r="40" spans="1:14" s="705" customFormat="1">
      <c r="A40" s="3"/>
      <c r="B40" s="429"/>
      <c r="C40" s="402"/>
      <c r="D40" s="402"/>
      <c r="E40" s="402"/>
      <c r="F40" s="402"/>
      <c r="G40" s="402"/>
      <c r="H40" s="402"/>
      <c r="I40" s="402"/>
      <c r="J40" s="402"/>
      <c r="K40" s="402"/>
      <c r="L40" s="279"/>
      <c r="M40" s="279"/>
      <c r="N40" s="279"/>
    </row>
    <row r="41" spans="1:14" s="705" customFormat="1">
      <c r="A41" s="3"/>
      <c r="B41" s="429"/>
      <c r="C41" s="402"/>
      <c r="D41" s="402"/>
      <c r="E41" s="402"/>
      <c r="F41" s="402"/>
      <c r="G41" s="402"/>
      <c r="H41" s="402"/>
      <c r="I41" s="402"/>
      <c r="J41" s="402"/>
      <c r="K41" s="402"/>
      <c r="L41" s="279"/>
      <c r="M41" s="279"/>
      <c r="N41" s="279"/>
    </row>
    <row r="42" spans="1:14" s="705" customFormat="1">
      <c r="A42" s="3"/>
      <c r="B42" s="429"/>
      <c r="C42" s="402"/>
      <c r="D42" s="402"/>
      <c r="E42" s="402"/>
      <c r="F42" s="402"/>
      <c r="G42" s="402"/>
      <c r="H42" s="402"/>
      <c r="I42" s="402"/>
      <c r="J42" s="402"/>
      <c r="K42" s="402"/>
      <c r="L42" s="279"/>
      <c r="M42" s="279"/>
      <c r="N42" s="279"/>
    </row>
    <row r="43" spans="1:14" s="705" customFormat="1">
      <c r="A43" s="3"/>
      <c r="B43" s="429"/>
      <c r="C43" s="402"/>
      <c r="D43" s="402"/>
      <c r="E43" s="402"/>
      <c r="F43" s="402"/>
      <c r="G43" s="402"/>
      <c r="H43" s="402"/>
      <c r="I43" s="402"/>
      <c r="J43" s="402"/>
      <c r="K43" s="402"/>
      <c r="L43" s="279"/>
      <c r="M43" s="279"/>
      <c r="N43" s="279"/>
    </row>
    <row r="44" spans="1:14" s="705" customFormat="1">
      <c r="A44" s="3"/>
      <c r="B44" s="429"/>
      <c r="C44" s="402"/>
      <c r="D44" s="402"/>
      <c r="E44" s="402"/>
      <c r="F44" s="402"/>
      <c r="G44" s="402"/>
      <c r="H44" s="402"/>
      <c r="I44" s="402"/>
      <c r="J44" s="402"/>
      <c r="K44" s="402"/>
      <c r="L44" s="279"/>
      <c r="M44" s="279"/>
      <c r="N44" s="279"/>
    </row>
    <row r="45" spans="1:14" s="705" customFormat="1">
      <c r="A45" s="3"/>
      <c r="B45" s="429"/>
      <c r="C45" s="402"/>
      <c r="D45" s="402"/>
      <c r="E45" s="402"/>
      <c r="F45" s="402"/>
      <c r="G45" s="402"/>
      <c r="H45" s="402"/>
      <c r="I45" s="402"/>
      <c r="J45" s="402"/>
      <c r="K45" s="402"/>
      <c r="L45" s="279"/>
      <c r="M45" s="279"/>
      <c r="N45" s="279"/>
    </row>
    <row r="46" spans="1:14" s="705" customFormat="1">
      <c r="A46" s="3"/>
      <c r="B46" s="429"/>
      <c r="C46" s="402"/>
      <c r="D46" s="402"/>
      <c r="E46" s="402"/>
      <c r="F46" s="402"/>
      <c r="G46" s="402"/>
      <c r="H46" s="402"/>
      <c r="I46" s="402"/>
      <c r="J46" s="402"/>
      <c r="K46" s="402"/>
      <c r="L46" s="279"/>
      <c r="M46" s="279"/>
      <c r="N46" s="279"/>
    </row>
    <row r="47" spans="1:14" s="705" customFormat="1">
      <c r="A47" s="3"/>
      <c r="B47" s="429"/>
      <c r="C47" s="402"/>
      <c r="D47" s="402"/>
      <c r="E47" s="402"/>
      <c r="F47" s="402"/>
      <c r="G47" s="402"/>
      <c r="H47" s="402"/>
      <c r="I47" s="402"/>
      <c r="J47" s="402"/>
      <c r="K47" s="402"/>
      <c r="L47" s="279"/>
      <c r="M47" s="279"/>
      <c r="N47" s="279"/>
    </row>
    <row r="48" spans="1:14" s="705" customFormat="1">
      <c r="A48" s="3"/>
      <c r="B48" s="429"/>
      <c r="C48" s="402"/>
      <c r="D48" s="402"/>
      <c r="E48" s="402"/>
      <c r="F48" s="402"/>
      <c r="G48" s="402"/>
      <c r="H48" s="402"/>
      <c r="I48" s="402"/>
      <c r="J48" s="402"/>
      <c r="K48" s="402"/>
      <c r="L48" s="279"/>
      <c r="M48" s="279"/>
      <c r="N48" s="279"/>
    </row>
    <row r="49" spans="1:14" s="705" customFormat="1">
      <c r="A49" s="3"/>
      <c r="B49" s="429"/>
      <c r="C49" s="402"/>
      <c r="D49" s="402"/>
      <c r="E49" s="402"/>
      <c r="F49" s="402"/>
      <c r="G49" s="402"/>
      <c r="H49" s="402"/>
      <c r="I49" s="402"/>
      <c r="J49" s="402"/>
      <c r="K49" s="402"/>
      <c r="L49" s="279"/>
      <c r="M49" s="279"/>
      <c r="N49" s="279"/>
    </row>
    <row r="50" spans="1:14" s="705" customFormat="1">
      <c r="A50" s="3"/>
      <c r="B50" s="429"/>
      <c r="C50" s="402"/>
      <c r="D50" s="402"/>
      <c r="E50" s="402"/>
      <c r="F50" s="402"/>
      <c r="G50" s="402"/>
      <c r="H50" s="402"/>
      <c r="I50" s="402"/>
      <c r="J50" s="402"/>
      <c r="K50" s="402"/>
      <c r="L50" s="279"/>
      <c r="M50" s="279"/>
      <c r="N50" s="279"/>
    </row>
    <row r="51" spans="1:14" s="705" customFormat="1">
      <c r="A51" s="3"/>
      <c r="B51" s="429"/>
      <c r="C51" s="402"/>
      <c r="D51" s="402"/>
      <c r="E51" s="402"/>
      <c r="F51" s="402"/>
      <c r="G51" s="402"/>
      <c r="H51" s="402"/>
      <c r="I51" s="402"/>
      <c r="J51" s="402"/>
      <c r="K51" s="402"/>
      <c r="L51" s="279"/>
      <c r="M51" s="279"/>
      <c r="N51" s="279"/>
    </row>
    <row r="52" spans="1:14" s="704" customFormat="1" ht="18">
      <c r="A52" s="111" t="s">
        <v>166</v>
      </c>
      <c r="B52" s="702"/>
      <c r="C52" s="702"/>
      <c r="D52" s="702"/>
      <c r="E52" s="702"/>
      <c r="F52" s="702"/>
      <c r="G52" s="702"/>
      <c r="H52" s="702"/>
      <c r="I52" s="702"/>
      <c r="J52" s="702"/>
      <c r="K52" s="702"/>
      <c r="L52" s="702"/>
      <c r="M52" s="702"/>
      <c r="N52" s="702"/>
    </row>
    <row r="53" spans="1:14" s="704" customFormat="1" ht="18">
      <c r="A53" s="111"/>
      <c r="B53" s="702"/>
      <c r="C53" s="702"/>
      <c r="D53" s="702"/>
      <c r="E53" s="702"/>
      <c r="F53" s="702"/>
      <c r="G53" s="702"/>
      <c r="H53" s="702"/>
      <c r="I53" s="702"/>
      <c r="J53" s="702"/>
      <c r="K53" s="702"/>
      <c r="L53" s="702"/>
      <c r="M53" s="702"/>
      <c r="N53" s="702"/>
    </row>
    <row r="54" spans="1:14" s="704" customFormat="1" ht="16.5" thickBot="1">
      <c r="A54" s="692"/>
      <c r="B54" s="693" t="s">
        <v>20</v>
      </c>
      <c r="C54" s="694"/>
      <c r="D54" s="694"/>
      <c r="E54" s="694"/>
      <c r="F54" s="694"/>
      <c r="G54" s="694"/>
      <c r="H54" s="694"/>
      <c r="I54" s="694"/>
      <c r="J54" s="694"/>
      <c r="K54" s="694"/>
      <c r="L54" s="695"/>
      <c r="M54" s="695"/>
      <c r="N54" s="695"/>
    </row>
    <row r="55" spans="1:14" s="704" customFormat="1" ht="16.5" thickBot="1">
      <c r="A55" s="692"/>
      <c r="B55" s="696"/>
      <c r="C55" s="496">
        <v>1</v>
      </c>
      <c r="D55" s="685">
        <v>2</v>
      </c>
      <c r="E55" s="706">
        <v>3</v>
      </c>
      <c r="F55" s="685" t="s">
        <v>3</v>
      </c>
      <c r="G55" s="685" t="s">
        <v>4</v>
      </c>
      <c r="H55" s="685" t="s">
        <v>5</v>
      </c>
      <c r="I55" s="497" t="s">
        <v>6</v>
      </c>
      <c r="J55" s="707"/>
      <c r="K55" s="697"/>
      <c r="L55" s="695"/>
      <c r="M55" s="695"/>
      <c r="N55" s="695"/>
    </row>
    <row r="56" spans="1:14" s="704" customFormat="1">
      <c r="A56" s="1271">
        <v>1</v>
      </c>
      <c r="B56" s="1272" t="s">
        <v>312</v>
      </c>
      <c r="C56" s="1273">
        <v>0</v>
      </c>
      <c r="D56" s="1273">
        <v>0</v>
      </c>
      <c r="E56" s="1273">
        <v>0</v>
      </c>
      <c r="F56" s="1273">
        <f>SUM(C56:E56)</f>
        <v>0</v>
      </c>
      <c r="G56" s="1273">
        <f>M69+N71+N73</f>
        <v>1</v>
      </c>
      <c r="H56" s="1273">
        <f>N69+M71+M73</f>
        <v>22</v>
      </c>
      <c r="I56" s="1274">
        <f>RANK(F56,$F$56:F59,0)</f>
        <v>4</v>
      </c>
      <c r="J56" s="698"/>
      <c r="K56" s="698"/>
      <c r="L56" s="695"/>
      <c r="M56" s="695"/>
      <c r="N56" s="695"/>
    </row>
    <row r="57" spans="1:14" s="704" customFormat="1">
      <c r="A57" s="1275">
        <v>2</v>
      </c>
      <c r="B57" s="1276" t="s">
        <v>313</v>
      </c>
      <c r="C57" s="1277">
        <v>3</v>
      </c>
      <c r="D57" s="1277">
        <v>0</v>
      </c>
      <c r="E57" s="1277">
        <v>1</v>
      </c>
      <c r="F57" s="1277">
        <f>SUM(C57:E57)</f>
        <v>4</v>
      </c>
      <c r="G57" s="1277">
        <f>N69+N72+M74</f>
        <v>5</v>
      </c>
      <c r="H57" s="1277">
        <f>M69+M72+N74</f>
        <v>3</v>
      </c>
      <c r="I57" s="1278">
        <v>3</v>
      </c>
      <c r="J57" s="698"/>
      <c r="K57" s="698"/>
      <c r="L57" s="695"/>
      <c r="M57" s="695"/>
      <c r="N57" s="695"/>
    </row>
    <row r="58" spans="1:14" s="704" customFormat="1">
      <c r="A58" s="1275">
        <v>3</v>
      </c>
      <c r="B58" s="1276" t="s">
        <v>314</v>
      </c>
      <c r="C58" s="1277">
        <v>0</v>
      </c>
      <c r="D58" s="1277">
        <v>3</v>
      </c>
      <c r="E58" s="1277">
        <v>1</v>
      </c>
      <c r="F58" s="1277">
        <f>SUM(C58:E58)</f>
        <v>4</v>
      </c>
      <c r="G58" s="1277">
        <f>M70+M71+N74</f>
        <v>8</v>
      </c>
      <c r="H58" s="1277">
        <f>N70+N71+M74</f>
        <v>4</v>
      </c>
      <c r="I58" s="1278">
        <f>RANK(F58,$F$56:F59,0)</f>
        <v>2</v>
      </c>
      <c r="J58" s="698"/>
      <c r="K58" s="698"/>
      <c r="L58" s="695"/>
      <c r="M58" s="695"/>
      <c r="N58" s="695"/>
    </row>
    <row r="59" spans="1:14" s="704" customFormat="1" ht="16.5" thickBot="1">
      <c r="A59" s="1279">
        <v>4</v>
      </c>
      <c r="B59" s="1280" t="s">
        <v>398</v>
      </c>
      <c r="C59" s="1281">
        <v>3</v>
      </c>
      <c r="D59" s="1281">
        <v>3</v>
      </c>
      <c r="E59" s="1281">
        <v>3</v>
      </c>
      <c r="F59" s="1281">
        <f>SUM(C59:E59)</f>
        <v>9</v>
      </c>
      <c r="G59" s="1281">
        <f>N70+M72+M73</f>
        <v>15</v>
      </c>
      <c r="H59" s="1281">
        <f>M70+N72+N73</f>
        <v>0</v>
      </c>
      <c r="I59" s="1282">
        <f>RANK(F59,$F$56:F59,0)</f>
        <v>1</v>
      </c>
      <c r="J59" s="698"/>
      <c r="K59" s="698"/>
      <c r="L59" s="695"/>
      <c r="M59" s="695"/>
      <c r="N59" s="695"/>
    </row>
    <row r="60" spans="1:14" s="704" customFormat="1">
      <c r="A60" s="682"/>
      <c r="B60" s="699"/>
      <c r="C60" s="700"/>
      <c r="D60" s="700"/>
      <c r="E60" s="700"/>
      <c r="F60" s="700"/>
      <c r="G60" s="700"/>
      <c r="H60" s="700"/>
      <c r="I60" s="700"/>
      <c r="J60" s="698"/>
      <c r="K60" s="698"/>
      <c r="L60" s="695"/>
      <c r="M60" s="695"/>
      <c r="N60" s="695"/>
    </row>
    <row r="61" spans="1:14" s="704" customFormat="1">
      <c r="A61" s="682"/>
      <c r="B61" s="699"/>
      <c r="C61" s="700"/>
      <c r="D61" s="700"/>
      <c r="E61" s="700"/>
      <c r="F61" s="700"/>
      <c r="G61" s="700"/>
      <c r="H61" s="700"/>
      <c r="I61" s="700"/>
      <c r="J61" s="698"/>
      <c r="K61" s="698"/>
      <c r="L61" s="695"/>
      <c r="M61" s="695"/>
      <c r="N61" s="695"/>
    </row>
    <row r="62" spans="1:14" s="704" customFormat="1" ht="16.5" thickBot="1">
      <c r="A62" s="682"/>
      <c r="B62" s="699"/>
      <c r="C62" s="700"/>
      <c r="D62" s="700"/>
      <c r="E62" s="700"/>
      <c r="F62" s="700"/>
      <c r="G62" s="700"/>
      <c r="H62" s="700"/>
      <c r="I62" s="700"/>
      <c r="J62" s="698"/>
      <c r="K62" s="698"/>
      <c r="L62" s="695"/>
      <c r="M62" s="695"/>
      <c r="N62" s="695"/>
    </row>
    <row r="63" spans="1:14" s="704" customFormat="1">
      <c r="A63" s="682"/>
      <c r="B63" s="478" t="s">
        <v>31</v>
      </c>
      <c r="C63" s="479"/>
      <c r="D63" s="480">
        <v>0.4375</v>
      </c>
      <c r="E63" s="481" t="s">
        <v>33</v>
      </c>
      <c r="F63" s="479"/>
      <c r="G63" s="482"/>
      <c r="H63" s="700"/>
      <c r="I63" s="700"/>
      <c r="J63" s="698"/>
      <c r="K63" s="698"/>
      <c r="L63" s="695"/>
      <c r="M63" s="695"/>
      <c r="N63" s="695"/>
    </row>
    <row r="64" spans="1:14" s="704" customFormat="1">
      <c r="A64" s="682"/>
      <c r="B64" s="741" t="s">
        <v>32</v>
      </c>
      <c r="C64" s="682"/>
      <c r="D64" s="742">
        <v>2.0833333333333332E-2</v>
      </c>
      <c r="E64" s="743" t="s">
        <v>34</v>
      </c>
      <c r="F64" s="682" t="s">
        <v>167</v>
      </c>
      <c r="G64" s="744" t="s">
        <v>165</v>
      </c>
      <c r="H64" s="700"/>
      <c r="I64" s="700"/>
      <c r="J64" s="698"/>
      <c r="K64" s="698"/>
      <c r="L64" s="695"/>
      <c r="M64" s="695"/>
      <c r="N64" s="695"/>
    </row>
    <row r="65" spans="1:14" s="704" customFormat="1" ht="16.5" thickBot="1">
      <c r="A65" s="682"/>
      <c r="B65" s="483" t="s">
        <v>168</v>
      </c>
      <c r="C65" s="484"/>
      <c r="D65" s="485">
        <v>2.0833333333333332E-2</v>
      </c>
      <c r="E65" s="486" t="s">
        <v>34</v>
      </c>
      <c r="F65" s="484"/>
      <c r="G65" s="487"/>
      <c r="H65" s="700"/>
      <c r="I65" s="700"/>
      <c r="J65" s="698"/>
      <c r="K65" s="698"/>
      <c r="L65" s="695"/>
      <c r="M65" s="695"/>
      <c r="N65" s="695"/>
    </row>
    <row r="66" spans="1:14" s="704" customFormat="1">
      <c r="A66" s="682"/>
      <c r="B66" s="699"/>
      <c r="C66" s="700"/>
      <c r="D66" s="700"/>
      <c r="E66" s="700"/>
      <c r="F66" s="700"/>
      <c r="G66" s="700"/>
      <c r="H66" s="700"/>
      <c r="I66" s="700"/>
      <c r="J66" s="698"/>
      <c r="K66" s="698"/>
      <c r="L66" s="695"/>
      <c r="M66" s="695"/>
      <c r="N66" s="695"/>
    </row>
    <row r="67" spans="1:14" s="704" customFormat="1" ht="16.5" thickBot="1">
      <c r="A67" s="692"/>
      <c r="B67" s="696"/>
      <c r="C67" s="696"/>
      <c r="D67" s="696"/>
      <c r="E67" s="696"/>
      <c r="F67" s="696"/>
      <c r="G67" s="696"/>
      <c r="H67" s="696"/>
      <c r="I67" s="696"/>
      <c r="J67" s="696"/>
      <c r="K67" s="696"/>
      <c r="L67" s="695"/>
      <c r="M67" s="695"/>
      <c r="N67" s="695"/>
    </row>
    <row r="68" spans="1:14" s="704" customFormat="1" ht="16.5" thickBot="1">
      <c r="A68" s="428" t="s">
        <v>2</v>
      </c>
      <c r="B68" s="684" t="s">
        <v>1</v>
      </c>
      <c r="C68" s="1428" t="s">
        <v>21</v>
      </c>
      <c r="D68" s="1429"/>
      <c r="E68" s="1429"/>
      <c r="F68" s="1430"/>
      <c r="G68" s="1428" t="s">
        <v>22</v>
      </c>
      <c r="H68" s="1429"/>
      <c r="I68" s="1429"/>
      <c r="J68" s="1430"/>
      <c r="K68" s="708" t="s">
        <v>23</v>
      </c>
      <c r="L68" s="708" t="s">
        <v>24</v>
      </c>
      <c r="M68" s="1420" t="s">
        <v>25</v>
      </c>
      <c r="N68" s="1421"/>
    </row>
    <row r="69" spans="1:14" s="704" customFormat="1">
      <c r="A69" s="709">
        <f>A23+1</f>
        <v>1307</v>
      </c>
      <c r="B69" s="710" t="s">
        <v>28</v>
      </c>
      <c r="C69" s="711" t="str">
        <f>B56</f>
        <v xml:space="preserve">Scharn D4 </v>
      </c>
      <c r="D69" s="712"/>
      <c r="E69" s="712"/>
      <c r="F69" s="713"/>
      <c r="G69" s="711" t="str">
        <f>B57</f>
        <v>Scharn D2</v>
      </c>
      <c r="H69" s="712"/>
      <c r="I69" s="712"/>
      <c r="J69" s="713"/>
      <c r="K69" s="714">
        <f>D63</f>
        <v>0.4375</v>
      </c>
      <c r="L69" s="715">
        <v>1</v>
      </c>
      <c r="M69" s="1024">
        <v>0</v>
      </c>
      <c r="N69" s="1025">
        <v>5</v>
      </c>
    </row>
    <row r="70" spans="1:14" s="704" customFormat="1">
      <c r="A70" s="716">
        <f>A69+1</f>
        <v>1308</v>
      </c>
      <c r="B70" s="717" t="s">
        <v>29</v>
      </c>
      <c r="C70" s="718" t="str">
        <f>B58</f>
        <v>RKFC Lindenheuvel D1</v>
      </c>
      <c r="D70" s="719"/>
      <c r="E70" s="719"/>
      <c r="F70" s="720"/>
      <c r="G70" s="718" t="str">
        <f>B59</f>
        <v>SVN/BtB Consultancy D1</v>
      </c>
      <c r="H70" s="719"/>
      <c r="I70" s="719"/>
      <c r="J70" s="720"/>
      <c r="K70" s="721">
        <f>K69</f>
        <v>0.4375</v>
      </c>
      <c r="L70" s="722">
        <v>2</v>
      </c>
      <c r="M70" s="1026">
        <v>0</v>
      </c>
      <c r="N70" s="1027">
        <v>3</v>
      </c>
    </row>
    <row r="71" spans="1:14" s="704" customFormat="1">
      <c r="A71" s="716">
        <f t="shared" ref="A71:A73" si="1">A70+1</f>
        <v>1309</v>
      </c>
      <c r="B71" s="717" t="s">
        <v>75</v>
      </c>
      <c r="C71" s="718" t="str">
        <f>B58</f>
        <v>RKFC Lindenheuvel D1</v>
      </c>
      <c r="D71" s="719"/>
      <c r="E71" s="719"/>
      <c r="F71" s="720"/>
      <c r="G71" s="718" t="str">
        <f>B56</f>
        <v xml:space="preserve">Scharn D4 </v>
      </c>
      <c r="H71" s="719"/>
      <c r="I71" s="719"/>
      <c r="J71" s="720"/>
      <c r="K71" s="721">
        <f>K69+D64+D65</f>
        <v>0.47916666666666663</v>
      </c>
      <c r="L71" s="722">
        <v>1</v>
      </c>
      <c r="M71" s="1026">
        <v>8</v>
      </c>
      <c r="N71" s="1027">
        <v>1</v>
      </c>
    </row>
    <row r="72" spans="1:14" s="704" customFormat="1">
      <c r="A72" s="716">
        <f t="shared" si="1"/>
        <v>1310</v>
      </c>
      <c r="B72" s="717" t="s">
        <v>76</v>
      </c>
      <c r="C72" s="718" t="str">
        <f>B59</f>
        <v>SVN/BtB Consultancy D1</v>
      </c>
      <c r="D72" s="719"/>
      <c r="E72" s="719"/>
      <c r="F72" s="720"/>
      <c r="G72" s="718" t="str">
        <f>B57</f>
        <v>Scharn D2</v>
      </c>
      <c r="H72" s="719"/>
      <c r="I72" s="719"/>
      <c r="J72" s="720"/>
      <c r="K72" s="721">
        <f>K70+D64+D65</f>
        <v>0.47916666666666663</v>
      </c>
      <c r="L72" s="722">
        <v>2</v>
      </c>
      <c r="M72" s="1026">
        <v>3</v>
      </c>
      <c r="N72" s="1027">
        <v>0</v>
      </c>
    </row>
    <row r="73" spans="1:14" s="704" customFormat="1">
      <c r="A73" s="716">
        <f t="shared" si="1"/>
        <v>1311</v>
      </c>
      <c r="B73" s="717" t="s">
        <v>77</v>
      </c>
      <c r="C73" s="718" t="str">
        <f>B59</f>
        <v>SVN/BtB Consultancy D1</v>
      </c>
      <c r="D73" s="719"/>
      <c r="E73" s="719"/>
      <c r="F73" s="720"/>
      <c r="G73" s="718" t="str">
        <f>B56</f>
        <v xml:space="preserve">Scharn D4 </v>
      </c>
      <c r="H73" s="719"/>
      <c r="I73" s="719"/>
      <c r="J73" s="720"/>
      <c r="K73" s="721">
        <f>K71+D64+D65</f>
        <v>0.52083333333333326</v>
      </c>
      <c r="L73" s="722">
        <v>1</v>
      </c>
      <c r="M73" s="1026">
        <v>9</v>
      </c>
      <c r="N73" s="1027">
        <v>0</v>
      </c>
    </row>
    <row r="74" spans="1:14" s="704" customFormat="1" ht="16.5" thickBot="1">
      <c r="A74" s="723">
        <f>A73+1</f>
        <v>1312</v>
      </c>
      <c r="B74" s="686" t="s">
        <v>30</v>
      </c>
      <c r="C74" s="724" t="str">
        <f>B57</f>
        <v>Scharn D2</v>
      </c>
      <c r="D74" s="725"/>
      <c r="E74" s="725"/>
      <c r="F74" s="726"/>
      <c r="G74" s="724" t="str">
        <f>B58</f>
        <v>RKFC Lindenheuvel D1</v>
      </c>
      <c r="H74" s="725"/>
      <c r="I74" s="725"/>
      <c r="J74" s="726"/>
      <c r="K74" s="727">
        <f>K72+D64+D65</f>
        <v>0.52083333333333326</v>
      </c>
      <c r="L74" s="728">
        <v>2</v>
      </c>
      <c r="M74" s="1028">
        <v>0</v>
      </c>
      <c r="N74" s="1029">
        <v>0</v>
      </c>
    </row>
    <row r="75" spans="1:14" s="704" customFormat="1">
      <c r="A75" s="682"/>
      <c r="B75" s="682"/>
      <c r="C75" s="729"/>
      <c r="D75" s="729"/>
      <c r="E75" s="729"/>
      <c r="F75" s="729"/>
      <c r="G75" s="729"/>
      <c r="H75" s="729"/>
      <c r="I75" s="729"/>
      <c r="J75" s="729"/>
      <c r="K75" s="730"/>
      <c r="L75" s="731"/>
      <c r="M75" s="731"/>
      <c r="N75" s="732"/>
    </row>
    <row r="76" spans="1:14" s="704" customFormat="1">
      <c r="A76" s="682"/>
      <c r="B76" s="682"/>
      <c r="C76" s="729"/>
      <c r="D76" s="729"/>
      <c r="E76" s="729"/>
      <c r="F76" s="729"/>
      <c r="G76" s="729"/>
      <c r="H76" s="729"/>
      <c r="I76" s="729"/>
      <c r="J76" s="729"/>
      <c r="K76" s="730"/>
      <c r="L76" s="731"/>
      <c r="M76" s="731"/>
      <c r="N76" s="732"/>
    </row>
    <row r="77" spans="1:14" s="704" customFormat="1">
      <c r="A77" s="682"/>
      <c r="B77" s="682"/>
      <c r="C77" s="729"/>
      <c r="D77" s="729"/>
      <c r="E77" s="729"/>
      <c r="F77" s="729"/>
      <c r="G77" s="729"/>
      <c r="H77" s="729"/>
      <c r="I77" s="729"/>
      <c r="J77" s="729"/>
      <c r="K77" s="730"/>
      <c r="L77" s="731"/>
      <c r="M77" s="731"/>
      <c r="N77" s="732"/>
    </row>
    <row r="78" spans="1:14" s="704" customFormat="1" ht="16.5" thickBot="1">
      <c r="A78" s="682"/>
      <c r="B78" s="682"/>
      <c r="C78" s="729"/>
      <c r="D78" s="729"/>
      <c r="E78" s="729"/>
      <c r="F78" s="729"/>
      <c r="G78" s="729"/>
      <c r="H78" s="729"/>
      <c r="I78" s="729"/>
      <c r="J78" s="729"/>
      <c r="K78" s="730"/>
      <c r="L78" s="731"/>
      <c r="M78" s="731"/>
      <c r="N78" s="732"/>
    </row>
    <row r="79" spans="1:14" s="704" customFormat="1" ht="16.5" thickBot="1">
      <c r="A79" s="733" t="s">
        <v>19</v>
      </c>
      <c r="B79" s="701" t="s">
        <v>169</v>
      </c>
      <c r="C79" s="696"/>
      <c r="D79" s="696"/>
      <c r="E79" s="729"/>
      <c r="F79" s="729"/>
      <c r="G79" s="729"/>
      <c r="H79" s="729"/>
      <c r="I79" s="729"/>
      <c r="J79" s="729"/>
      <c r="K79" s="730"/>
      <c r="L79" s="731"/>
      <c r="M79" s="731"/>
      <c r="N79" s="732"/>
    </row>
    <row r="80" spans="1:14" s="704" customFormat="1">
      <c r="A80" s="734">
        <v>1</v>
      </c>
      <c r="B80" s="1293" t="str">
        <f>B59</f>
        <v>SVN/BtB Consultancy D1</v>
      </c>
      <c r="C80" s="696"/>
      <c r="D80" s="696"/>
      <c r="E80" s="696"/>
      <c r="F80" s="696"/>
      <c r="G80" s="696"/>
      <c r="H80" s="696"/>
      <c r="I80" s="696"/>
      <c r="J80" s="696"/>
      <c r="K80" s="696"/>
      <c r="L80" s="695"/>
      <c r="M80" s="695"/>
      <c r="N80" s="695"/>
    </row>
    <row r="81" spans="1:14" s="704" customFormat="1">
      <c r="A81" s="735">
        <v>2</v>
      </c>
      <c r="B81" s="1294" t="str">
        <f>B58</f>
        <v>RKFC Lindenheuvel D1</v>
      </c>
      <c r="C81" s="696"/>
      <c r="D81" s="696"/>
      <c r="E81" s="696"/>
      <c r="F81" s="696"/>
      <c r="G81" s="696"/>
      <c r="H81" s="696"/>
      <c r="I81" s="696"/>
      <c r="J81" s="696"/>
      <c r="K81" s="696"/>
      <c r="L81" s="695"/>
      <c r="M81" s="695"/>
      <c r="N81" s="695"/>
    </row>
    <row r="82" spans="1:14" s="704" customFormat="1">
      <c r="A82" s="735">
        <v>3</v>
      </c>
      <c r="B82" s="736" t="str">
        <f>B57</f>
        <v>Scharn D2</v>
      </c>
      <c r="C82" s="696"/>
      <c r="D82" s="696"/>
      <c r="E82" s="696"/>
      <c r="F82" s="696"/>
      <c r="G82" s="696"/>
      <c r="H82" s="696"/>
      <c r="I82" s="696"/>
      <c r="J82" s="696"/>
      <c r="K82" s="696"/>
      <c r="L82" s="695"/>
      <c r="M82" s="695"/>
      <c r="N82" s="695"/>
    </row>
    <row r="83" spans="1:14" s="704" customFormat="1" ht="16.5" thickBot="1">
      <c r="A83" s="737">
        <v>4</v>
      </c>
      <c r="B83" s="1295" t="str">
        <f>B56</f>
        <v xml:space="preserve">Scharn D4 </v>
      </c>
      <c r="C83" s="696"/>
      <c r="D83" s="696"/>
      <c r="E83" s="696"/>
      <c r="F83" s="696"/>
      <c r="G83" s="696"/>
      <c r="H83" s="696"/>
      <c r="I83" s="696"/>
      <c r="J83" s="696"/>
      <c r="K83" s="696"/>
      <c r="L83" s="695"/>
      <c r="M83" s="695"/>
      <c r="N83" s="695"/>
    </row>
    <row r="84" spans="1:14" s="704" customFormat="1">
      <c r="A84" s="682"/>
      <c r="B84" s="738"/>
      <c r="C84" s="696"/>
      <c r="D84" s="696"/>
      <c r="E84" s="696"/>
      <c r="F84" s="696"/>
      <c r="G84" s="696"/>
      <c r="H84" s="696"/>
      <c r="I84" s="696"/>
      <c r="J84" s="696"/>
      <c r="K84" s="696"/>
      <c r="L84" s="695"/>
      <c r="M84" s="695"/>
      <c r="N84" s="695"/>
    </row>
    <row r="85" spans="1:14" s="704" customFormat="1">
      <c r="A85" s="3"/>
      <c r="B85" s="3"/>
      <c r="C85" s="1422"/>
      <c r="D85" s="1422"/>
      <c r="E85" s="1422"/>
      <c r="F85" s="1422"/>
      <c r="G85" s="1422"/>
      <c r="H85" s="1422"/>
      <c r="I85" s="1422"/>
      <c r="J85" s="1422"/>
      <c r="K85" s="691"/>
      <c r="L85" s="258"/>
      <c r="M85" s="258"/>
      <c r="N85" s="356"/>
    </row>
    <row r="86" spans="1:14" s="704" customFormat="1">
      <c r="A86" s="3"/>
      <c r="B86" s="3"/>
      <c r="C86" s="1422"/>
      <c r="D86" s="1422"/>
      <c r="E86" s="1422"/>
      <c r="F86" s="1422"/>
      <c r="G86" s="1422"/>
      <c r="H86" s="1422"/>
      <c r="I86" s="1422"/>
      <c r="J86" s="1422"/>
      <c r="K86" s="691"/>
      <c r="L86" s="258"/>
      <c r="M86" s="258"/>
      <c r="N86" s="356"/>
    </row>
    <row r="87" spans="1:14" s="704" customFormat="1" ht="20.25">
      <c r="A87" s="453" t="s">
        <v>170</v>
      </c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279"/>
      <c r="M87" s="279"/>
      <c r="N87" s="279"/>
    </row>
    <row r="88" spans="1:14" s="704" customFormat="1">
      <c r="A88" s="687"/>
      <c r="B88" s="687"/>
      <c r="C88" s="402"/>
      <c r="D88" s="402"/>
      <c r="E88" s="402"/>
      <c r="F88" s="402"/>
      <c r="G88" s="402"/>
      <c r="H88" s="402"/>
      <c r="I88" s="402"/>
      <c r="J88" s="402"/>
      <c r="K88" s="402"/>
      <c r="L88" s="279"/>
      <c r="M88" s="279"/>
      <c r="N88" s="279"/>
    </row>
    <row r="89" spans="1:14" s="704" customFormat="1">
      <c r="A89" s="3"/>
      <c r="B89" s="739"/>
      <c r="C89" s="402"/>
      <c r="D89" s="402"/>
      <c r="E89" s="402"/>
      <c r="F89" s="402"/>
      <c r="G89" s="402"/>
      <c r="H89" s="402"/>
      <c r="I89" s="402"/>
      <c r="J89" s="402"/>
      <c r="K89" s="402"/>
      <c r="L89" s="279"/>
      <c r="M89" s="279"/>
      <c r="N89" s="279"/>
    </row>
    <row r="90" spans="1:14" s="704" customFormat="1">
      <c r="A90" s="3"/>
      <c r="B90" s="739"/>
      <c r="C90" s="402"/>
      <c r="D90" s="402"/>
      <c r="E90" s="402"/>
      <c r="F90" s="402"/>
      <c r="G90" s="402"/>
      <c r="H90" s="402"/>
      <c r="I90" s="402"/>
      <c r="J90" s="402"/>
      <c r="K90" s="402"/>
      <c r="L90" s="279"/>
      <c r="M90" s="279"/>
      <c r="N90" s="279"/>
    </row>
    <row r="91" spans="1:14" s="704" customFormat="1">
      <c r="A91" s="3"/>
      <c r="B91" s="740"/>
      <c r="C91" s="402"/>
      <c r="D91" s="402"/>
      <c r="E91" s="402"/>
      <c r="F91" s="402"/>
      <c r="G91" s="402"/>
      <c r="H91" s="402"/>
      <c r="I91" s="402"/>
      <c r="J91" s="402"/>
      <c r="K91" s="402"/>
      <c r="L91" s="279"/>
      <c r="M91" s="279"/>
      <c r="N91" s="279"/>
    </row>
    <row r="92" spans="1:14" s="704" customFormat="1">
      <c r="A92" s="3"/>
      <c r="B92" s="739"/>
      <c r="C92" s="402"/>
      <c r="D92" s="402"/>
      <c r="E92" s="402"/>
      <c r="F92" s="402"/>
      <c r="G92" s="402"/>
      <c r="H92" s="402"/>
      <c r="I92" s="402"/>
      <c r="J92" s="402"/>
      <c r="K92" s="402"/>
      <c r="L92" s="279"/>
      <c r="M92" s="279"/>
      <c r="N92" s="279"/>
    </row>
    <row r="93" spans="1:14" s="704" customFormat="1">
      <c r="A93" s="3"/>
      <c r="B93" s="739"/>
      <c r="C93" s="402"/>
      <c r="D93" s="402"/>
      <c r="E93" s="402"/>
      <c r="F93" s="402"/>
      <c r="G93" s="402"/>
      <c r="H93" s="402"/>
      <c r="I93" s="402"/>
      <c r="J93" s="402"/>
      <c r="K93" s="402"/>
      <c r="L93" s="279"/>
      <c r="M93" s="279"/>
      <c r="N93" s="279"/>
    </row>
    <row r="94" spans="1:14" s="704" customFormat="1">
      <c r="A94" s="3"/>
      <c r="B94" s="739"/>
      <c r="C94" s="402"/>
      <c r="D94" s="402"/>
      <c r="E94" s="402"/>
      <c r="F94" s="402"/>
      <c r="G94" s="402"/>
      <c r="H94" s="402"/>
      <c r="I94" s="402"/>
      <c r="J94" s="402"/>
      <c r="K94" s="402"/>
      <c r="L94" s="279"/>
      <c r="M94" s="279"/>
      <c r="N94" s="279"/>
    </row>
    <row r="95" spans="1:14" s="704" customFormat="1">
      <c r="A95" s="3"/>
      <c r="B95" s="739"/>
      <c r="C95" s="402"/>
      <c r="D95" s="402"/>
      <c r="E95" s="402"/>
      <c r="F95" s="402"/>
      <c r="G95" s="402"/>
      <c r="H95" s="402"/>
      <c r="I95" s="402"/>
      <c r="J95" s="402"/>
      <c r="K95" s="402"/>
      <c r="L95" s="279"/>
      <c r="M95" s="279"/>
      <c r="N95" s="279"/>
    </row>
    <row r="96" spans="1:14">
      <c r="A96" s="3"/>
      <c r="B96" s="459"/>
      <c r="C96" s="4"/>
      <c r="D96" s="4"/>
      <c r="E96" s="4"/>
      <c r="F96" s="4"/>
      <c r="G96" s="4"/>
      <c r="H96" s="4"/>
      <c r="I96" s="4"/>
      <c r="J96" s="4"/>
      <c r="K96" s="4"/>
      <c r="L96" s="240"/>
      <c r="M96" s="240"/>
      <c r="N96" s="240"/>
    </row>
    <row r="97" spans="1:14">
      <c r="A97" s="3"/>
      <c r="B97" s="459"/>
      <c r="C97" s="4"/>
      <c r="D97" s="4"/>
      <c r="E97" s="4"/>
      <c r="F97" s="4"/>
      <c r="G97" s="4"/>
      <c r="H97" s="4"/>
      <c r="I97" s="4"/>
      <c r="J97" s="4"/>
      <c r="K97" s="4"/>
      <c r="L97" s="240"/>
      <c r="M97" s="240"/>
      <c r="N97" s="240"/>
    </row>
    <row r="98" spans="1:14">
      <c r="A98" s="3"/>
      <c r="B98" s="459"/>
      <c r="C98" s="4"/>
      <c r="D98" s="4"/>
      <c r="E98" s="4"/>
      <c r="F98" s="4"/>
      <c r="G98" s="4"/>
      <c r="H98" s="4"/>
      <c r="I98" s="4"/>
      <c r="J98" s="4"/>
      <c r="K98" s="4"/>
      <c r="L98" s="240"/>
      <c r="M98" s="240"/>
      <c r="N98" s="240"/>
    </row>
    <row r="99" spans="1:14">
      <c r="A99" s="3"/>
      <c r="B99" s="459"/>
      <c r="C99" s="4"/>
      <c r="D99" s="4"/>
      <c r="E99" s="4"/>
      <c r="F99" s="4"/>
      <c r="G99" s="4"/>
      <c r="H99" s="4"/>
      <c r="I99" s="4"/>
      <c r="J99" s="4"/>
      <c r="K99" s="4"/>
      <c r="L99" s="240"/>
      <c r="M99" s="240"/>
      <c r="N99" s="240"/>
    </row>
    <row r="100" spans="1:14">
      <c r="A100" s="3"/>
      <c r="B100" s="459"/>
      <c r="C100" s="4"/>
      <c r="D100" s="4"/>
      <c r="E100" s="4"/>
      <c r="F100" s="4"/>
      <c r="G100" s="4"/>
      <c r="H100" s="4"/>
      <c r="I100" s="4"/>
      <c r="J100" s="4"/>
      <c r="K100" s="4"/>
      <c r="L100" s="240"/>
      <c r="M100" s="240"/>
      <c r="N100" s="240"/>
    </row>
    <row r="101" spans="1:14">
      <c r="A101" s="3"/>
      <c r="B101" s="459"/>
      <c r="C101" s="4"/>
      <c r="D101" s="4"/>
      <c r="E101" s="4"/>
      <c r="F101" s="4"/>
      <c r="G101" s="4"/>
      <c r="H101" s="4"/>
      <c r="I101" s="4"/>
      <c r="J101" s="4"/>
      <c r="K101" s="4"/>
      <c r="L101" s="240"/>
      <c r="M101" s="240"/>
      <c r="N101" s="240"/>
    </row>
    <row r="102" spans="1:14">
      <c r="A102" s="3"/>
      <c r="B102" s="459"/>
      <c r="C102" s="4"/>
      <c r="D102" s="4"/>
      <c r="E102" s="4"/>
      <c r="F102" s="4"/>
      <c r="G102" s="4"/>
      <c r="H102" s="4"/>
      <c r="I102" s="4"/>
      <c r="J102" s="4"/>
      <c r="K102" s="4"/>
      <c r="L102" s="240"/>
      <c r="M102" s="240"/>
      <c r="N102" s="240"/>
    </row>
    <row r="103" spans="1:14" ht="18">
      <c r="A103" s="755" t="s">
        <v>171</v>
      </c>
      <c r="B103" s="459"/>
      <c r="C103" s="4"/>
      <c r="D103" s="4"/>
      <c r="E103" s="4"/>
      <c r="F103" s="4"/>
      <c r="G103" s="4"/>
      <c r="H103" s="4"/>
      <c r="I103" s="4"/>
      <c r="J103" s="4"/>
      <c r="K103" s="4"/>
      <c r="L103" s="240"/>
      <c r="M103" s="240"/>
      <c r="N103" s="240"/>
    </row>
    <row r="104" spans="1:14" ht="18">
      <c r="A104" s="755"/>
      <c r="B104" s="459"/>
      <c r="C104" s="4"/>
      <c r="D104" s="4"/>
      <c r="E104" s="4"/>
      <c r="F104" s="4"/>
      <c r="G104" s="4"/>
      <c r="H104" s="4"/>
      <c r="I104" s="4"/>
      <c r="J104" s="4"/>
      <c r="K104" s="4"/>
      <c r="L104" s="240"/>
      <c r="M104" s="240"/>
      <c r="N104" s="240"/>
    </row>
    <row r="105" spans="1:14" ht="16.5" thickBot="1">
      <c r="A105" s="305"/>
      <c r="B105" s="305"/>
      <c r="C105" s="1374"/>
      <c r="D105" s="1374"/>
      <c r="E105" s="1374"/>
      <c r="F105" s="1374"/>
      <c r="G105" s="1374"/>
      <c r="H105" s="1374"/>
      <c r="I105" s="1374"/>
      <c r="J105" s="1374"/>
      <c r="K105" s="305"/>
      <c r="L105" s="305"/>
      <c r="M105" s="305"/>
      <c r="N105" s="305"/>
    </row>
    <row r="106" spans="1:14">
      <c r="A106" s="305"/>
      <c r="B106" s="194" t="s">
        <v>31</v>
      </c>
      <c r="C106" s="195"/>
      <c r="D106" s="196">
        <v>0.5625</v>
      </c>
      <c r="E106" s="197" t="s">
        <v>33</v>
      </c>
      <c r="F106" s="195"/>
      <c r="G106" s="198"/>
      <c r="H106" s="435"/>
      <c r="I106" s="435"/>
      <c r="J106" s="435"/>
      <c r="K106" s="305"/>
      <c r="L106" s="305"/>
      <c r="M106" s="305"/>
      <c r="N106" s="305"/>
    </row>
    <row r="107" spans="1:14" ht="16.5" thickBot="1">
      <c r="A107" s="305"/>
      <c r="B107" s="199" t="s">
        <v>32</v>
      </c>
      <c r="C107" s="200"/>
      <c r="D107" s="201">
        <v>2.0833333333333332E-2</v>
      </c>
      <c r="E107" s="202" t="s">
        <v>34</v>
      </c>
      <c r="F107" s="200" t="s">
        <v>36</v>
      </c>
      <c r="G107" s="203" t="s">
        <v>165</v>
      </c>
      <c r="H107" s="435"/>
      <c r="I107" s="435"/>
      <c r="J107" s="1257"/>
      <c r="K107" s="305"/>
      <c r="L107" s="305"/>
      <c r="M107" s="305"/>
      <c r="N107" s="305"/>
    </row>
    <row r="108" spans="1:14">
      <c r="A108" s="305"/>
      <c r="B108" s="305"/>
      <c r="C108" s="435"/>
      <c r="D108" s="435"/>
      <c r="E108" s="435"/>
      <c r="F108" s="435"/>
      <c r="G108" s="435"/>
      <c r="H108" s="435"/>
      <c r="I108" s="435"/>
      <c r="J108" s="683"/>
      <c r="K108" s="305"/>
      <c r="L108" s="305"/>
      <c r="M108" s="305"/>
      <c r="N108" s="305"/>
    </row>
    <row r="109" spans="1:14">
      <c r="A109" s="305"/>
      <c r="B109" s="305"/>
      <c r="C109" s="435"/>
      <c r="D109" s="435"/>
      <c r="E109" s="435"/>
      <c r="F109" s="435"/>
      <c r="G109" s="435"/>
      <c r="H109" s="435"/>
      <c r="I109" s="435"/>
      <c r="J109" s="435"/>
      <c r="K109" s="305"/>
      <c r="L109" s="305"/>
      <c r="M109" s="305"/>
      <c r="N109" s="305"/>
    </row>
    <row r="110" spans="1:14">
      <c r="A110" s="460" t="s">
        <v>130</v>
      </c>
      <c r="B110" s="305"/>
      <c r="C110" s="1374"/>
      <c r="D110" s="1374"/>
      <c r="E110" s="1374"/>
      <c r="F110" s="1374"/>
      <c r="G110" s="1374"/>
      <c r="H110" s="1374"/>
      <c r="I110" s="1374"/>
      <c r="J110" s="1374"/>
      <c r="K110" s="305"/>
      <c r="L110" s="305"/>
      <c r="M110" s="305"/>
      <c r="N110" s="305"/>
    </row>
    <row r="111" spans="1:14" ht="16.5" thickBot="1">
      <c r="A111" s="305"/>
      <c r="B111" s="305"/>
      <c r="C111" s="1385"/>
      <c r="D111" s="1385"/>
      <c r="E111" s="1385"/>
      <c r="F111" s="1385"/>
      <c r="G111" s="1385"/>
      <c r="H111" s="1385"/>
      <c r="I111" s="1385"/>
      <c r="J111" s="1385"/>
      <c r="K111" s="305"/>
      <c r="L111" s="305"/>
      <c r="M111" s="305"/>
      <c r="N111" s="305"/>
    </row>
    <row r="112" spans="1:14" ht="16.5" thickBot="1">
      <c r="A112" s="207" t="s">
        <v>2</v>
      </c>
      <c r="B112" s="436" t="s">
        <v>1</v>
      </c>
      <c r="C112" s="1370" t="s">
        <v>27</v>
      </c>
      <c r="D112" s="1375"/>
      <c r="E112" s="1375"/>
      <c r="F112" s="1376"/>
      <c r="G112" s="1370" t="s">
        <v>22</v>
      </c>
      <c r="H112" s="1375"/>
      <c r="I112" s="1375"/>
      <c r="J112" s="1376"/>
      <c r="K112" s="436" t="s">
        <v>23</v>
      </c>
      <c r="L112" s="436" t="s">
        <v>24</v>
      </c>
      <c r="M112" s="907"/>
      <c r="N112" s="209" t="s">
        <v>25</v>
      </c>
    </row>
    <row r="113" spans="1:14">
      <c r="A113" s="297">
        <f>A74+1</f>
        <v>1313</v>
      </c>
      <c r="B113" s="298" t="s">
        <v>131</v>
      </c>
      <c r="C113" s="1386" t="str">
        <f>B29</f>
        <v>Sporting Heerlen D2</v>
      </c>
      <c r="D113" s="1387"/>
      <c r="E113" s="1387"/>
      <c r="F113" s="1388"/>
      <c r="G113" s="1386" t="str">
        <f>B81</f>
        <v>RKFC Lindenheuvel D1</v>
      </c>
      <c r="H113" s="1387"/>
      <c r="I113" s="1387"/>
      <c r="J113" s="1388"/>
      <c r="K113" s="299">
        <f>D106</f>
        <v>0.5625</v>
      </c>
      <c r="L113" s="298">
        <v>1</v>
      </c>
      <c r="M113" s="941"/>
      <c r="N113" s="1296" t="s">
        <v>401</v>
      </c>
    </row>
    <row r="114" spans="1:14" ht="16.5" thickBot="1">
      <c r="A114" s="301">
        <f>A113+1</f>
        <v>1314</v>
      </c>
      <c r="B114" s="302" t="s">
        <v>132</v>
      </c>
      <c r="C114" s="1382" t="str">
        <f>B30</f>
        <v xml:space="preserve">Scharn D3 </v>
      </c>
      <c r="D114" s="1383"/>
      <c r="E114" s="1383"/>
      <c r="F114" s="1384"/>
      <c r="G114" s="1382" t="str">
        <f>B80</f>
        <v>SVN/BtB Consultancy D1</v>
      </c>
      <c r="H114" s="1383"/>
      <c r="I114" s="1383"/>
      <c r="J114" s="1384"/>
      <c r="K114" s="303">
        <f>D106</f>
        <v>0.5625</v>
      </c>
      <c r="L114" s="302">
        <v>2</v>
      </c>
      <c r="M114" s="942"/>
      <c r="N114" s="1297" t="s">
        <v>402</v>
      </c>
    </row>
    <row r="115" spans="1:14">
      <c r="A115" s="305"/>
      <c r="B115" s="305"/>
      <c r="C115" s="1374"/>
      <c r="D115" s="1374"/>
      <c r="E115" s="1374"/>
      <c r="F115" s="1374"/>
      <c r="G115" s="1374"/>
      <c r="H115" s="1374"/>
      <c r="I115" s="1374"/>
      <c r="J115" s="1374"/>
      <c r="K115" s="305"/>
      <c r="L115" s="305"/>
      <c r="M115" s="305"/>
      <c r="N115" s="305"/>
    </row>
    <row r="116" spans="1:14">
      <c r="A116" s="460" t="s">
        <v>133</v>
      </c>
      <c r="B116" s="175"/>
      <c r="C116" s="1374"/>
      <c r="D116" s="1374"/>
      <c r="E116" s="1374"/>
      <c r="F116" s="1374"/>
      <c r="G116" s="1374"/>
      <c r="H116" s="1374"/>
      <c r="I116" s="1374"/>
      <c r="J116" s="1374"/>
      <c r="K116" s="175"/>
      <c r="L116" s="175"/>
      <c r="M116" s="175"/>
      <c r="N116" s="175"/>
    </row>
    <row r="117" spans="1:14" ht="16.5" thickBot="1">
      <c r="A117" s="296"/>
      <c r="B117" s="175"/>
      <c r="C117" s="435"/>
      <c r="D117" s="435"/>
      <c r="E117" s="435"/>
      <c r="F117" s="435"/>
      <c r="G117" s="435"/>
      <c r="H117" s="435"/>
      <c r="I117" s="435"/>
      <c r="J117" s="435"/>
      <c r="K117" s="175"/>
      <c r="L117" s="175"/>
      <c r="M117" s="175"/>
      <c r="N117" s="175"/>
    </row>
    <row r="118" spans="1:14" ht="16.5" thickBot="1">
      <c r="A118" s="207" t="s">
        <v>2</v>
      </c>
      <c r="B118" s="436" t="s">
        <v>1</v>
      </c>
      <c r="C118" s="1381" t="s">
        <v>27</v>
      </c>
      <c r="D118" s="1381"/>
      <c r="E118" s="1381"/>
      <c r="F118" s="1381"/>
      <c r="G118" s="1370" t="s">
        <v>22</v>
      </c>
      <c r="H118" s="1375"/>
      <c r="I118" s="1375"/>
      <c r="J118" s="1376"/>
      <c r="K118" s="436" t="s">
        <v>23</v>
      </c>
      <c r="L118" s="436" t="s">
        <v>24</v>
      </c>
      <c r="M118" s="907"/>
      <c r="N118" s="209" t="s">
        <v>25</v>
      </c>
    </row>
    <row r="119" spans="1:14" ht="16.5" thickBot="1">
      <c r="A119" s="307">
        <f>A114+1</f>
        <v>1315</v>
      </c>
      <c r="B119" s="437" t="s">
        <v>135</v>
      </c>
      <c r="C119" s="1377" t="str">
        <f>B31</f>
        <v>RKFC Lindenheuvel D2G</v>
      </c>
      <c r="D119" s="1377"/>
      <c r="E119" s="1377"/>
      <c r="F119" s="1377"/>
      <c r="G119" s="1377" t="str">
        <f>B82</f>
        <v>Scharn D2</v>
      </c>
      <c r="H119" s="1377"/>
      <c r="I119" s="1377"/>
      <c r="J119" s="1377"/>
      <c r="K119" s="303">
        <f>D106+D107</f>
        <v>0.58333333333333337</v>
      </c>
      <c r="L119" s="302">
        <v>1</v>
      </c>
      <c r="M119" s="942"/>
      <c r="N119" s="1297" t="s">
        <v>403</v>
      </c>
    </row>
    <row r="120" spans="1:14">
      <c r="A120" s="175"/>
      <c r="B120" s="305"/>
      <c r="C120" s="435"/>
      <c r="D120" s="435"/>
      <c r="E120" s="435"/>
      <c r="F120" s="435"/>
      <c r="G120" s="435"/>
      <c r="H120" s="435"/>
      <c r="I120" s="435"/>
      <c r="J120" s="435"/>
      <c r="K120" s="175"/>
      <c r="L120" s="175"/>
      <c r="M120" s="175"/>
      <c r="N120" s="175"/>
    </row>
    <row r="121" spans="1:14">
      <c r="A121" s="460" t="s">
        <v>134</v>
      </c>
      <c r="B121" s="175"/>
      <c r="C121" s="1374"/>
      <c r="D121" s="1374"/>
      <c r="E121" s="1374"/>
      <c r="F121" s="1374"/>
      <c r="G121" s="1374"/>
      <c r="H121" s="1374"/>
      <c r="I121" s="1374"/>
      <c r="J121" s="1374"/>
      <c r="K121" s="175"/>
      <c r="L121" s="175"/>
      <c r="M121" s="175"/>
      <c r="N121" s="175"/>
    </row>
    <row r="122" spans="1:14" ht="16.5" thickBot="1">
      <c r="A122" s="296"/>
      <c r="B122" s="175"/>
      <c r="C122" s="435"/>
      <c r="D122" s="435"/>
      <c r="E122" s="435"/>
      <c r="F122" s="435"/>
      <c r="G122" s="435"/>
      <c r="H122" s="435"/>
      <c r="I122" s="435"/>
      <c r="J122" s="435"/>
      <c r="K122" s="175"/>
      <c r="L122" s="175"/>
      <c r="M122" s="175"/>
      <c r="N122" s="175"/>
    </row>
    <row r="123" spans="1:14" ht="16.5" thickBot="1">
      <c r="A123" s="207" t="s">
        <v>2</v>
      </c>
      <c r="B123" s="436" t="s">
        <v>1</v>
      </c>
      <c r="C123" s="1370" t="s">
        <v>27</v>
      </c>
      <c r="D123" s="1375"/>
      <c r="E123" s="1375"/>
      <c r="F123" s="1376"/>
      <c r="G123" s="1370" t="s">
        <v>22</v>
      </c>
      <c r="H123" s="1375"/>
      <c r="I123" s="1375"/>
      <c r="J123" s="1376"/>
      <c r="K123" s="436" t="s">
        <v>23</v>
      </c>
      <c r="L123" s="436" t="s">
        <v>24</v>
      </c>
      <c r="M123" s="907"/>
      <c r="N123" s="209" t="s">
        <v>25</v>
      </c>
    </row>
    <row r="124" spans="1:14" ht="16.5" thickBot="1">
      <c r="A124" s="301">
        <f>A119+1</f>
        <v>1316</v>
      </c>
      <c r="B124" s="437" t="s">
        <v>136</v>
      </c>
      <c r="C124" s="1377" t="str">
        <f>B32</f>
        <v>Scharn D5</v>
      </c>
      <c r="D124" s="1377"/>
      <c r="E124" s="1377"/>
      <c r="F124" s="1377"/>
      <c r="G124" s="1377" t="str">
        <f>B83</f>
        <v xml:space="preserve">Scharn D4 </v>
      </c>
      <c r="H124" s="1377"/>
      <c r="I124" s="1377"/>
      <c r="J124" s="1377"/>
      <c r="K124" s="303">
        <f>D106+D107</f>
        <v>0.58333333333333337</v>
      </c>
      <c r="L124" s="302">
        <v>2</v>
      </c>
      <c r="M124" s="942"/>
      <c r="N124" s="1297" t="s">
        <v>404</v>
      </c>
    </row>
    <row r="125" spans="1:14">
      <c r="A125" s="175"/>
      <c r="B125" s="305"/>
      <c r="C125" s="435"/>
      <c r="D125" s="435"/>
      <c r="E125" s="435"/>
      <c r="F125" s="435"/>
      <c r="G125" s="435"/>
      <c r="H125" s="435"/>
      <c r="I125" s="435"/>
      <c r="J125" s="435"/>
      <c r="K125" s="175"/>
      <c r="L125" s="175"/>
      <c r="M125" s="175"/>
      <c r="N125" s="175"/>
    </row>
    <row r="126" spans="1:14">
      <c r="A126" s="175"/>
      <c r="B126" s="305"/>
      <c r="C126" s="435"/>
      <c r="D126" s="435"/>
      <c r="E126" s="435"/>
      <c r="F126" s="435"/>
      <c r="G126" s="435"/>
      <c r="H126" s="435"/>
      <c r="I126" s="435"/>
      <c r="J126" s="435"/>
      <c r="K126" s="175"/>
      <c r="L126" s="175"/>
      <c r="M126" s="175"/>
      <c r="N126" s="175"/>
    </row>
    <row r="127" spans="1:14">
      <c r="A127" s="460" t="s">
        <v>137</v>
      </c>
      <c r="B127" s="463"/>
      <c r="C127" s="178"/>
      <c r="D127" s="178"/>
      <c r="E127" s="178"/>
      <c r="F127" s="178"/>
      <c r="G127" s="178"/>
      <c r="H127" s="178"/>
      <c r="I127" s="178"/>
      <c r="J127" s="178"/>
      <c r="K127" s="464"/>
      <c r="L127" s="463"/>
      <c r="M127" s="463"/>
      <c r="N127" s="463"/>
    </row>
    <row r="128" spans="1:14" ht="16.5" thickBot="1">
      <c r="A128" s="463"/>
      <c r="B128" s="463"/>
      <c r="C128" s="178"/>
      <c r="D128" s="178"/>
      <c r="E128" s="178"/>
      <c r="F128" s="178"/>
      <c r="G128" s="178"/>
      <c r="H128" s="178"/>
      <c r="I128" s="178"/>
      <c r="J128" s="178"/>
      <c r="K128" s="464"/>
      <c r="L128" s="463"/>
      <c r="M128" s="463"/>
      <c r="N128" s="463"/>
    </row>
    <row r="129" spans="1:14" ht="16.5" thickBot="1">
      <c r="A129" s="441" t="s">
        <v>2</v>
      </c>
      <c r="B129" s="442" t="s">
        <v>1</v>
      </c>
      <c r="C129" s="1378" t="s">
        <v>27</v>
      </c>
      <c r="D129" s="1379"/>
      <c r="E129" s="1379"/>
      <c r="F129" s="1380"/>
      <c r="G129" s="1378" t="s">
        <v>22</v>
      </c>
      <c r="H129" s="1379"/>
      <c r="I129" s="1379"/>
      <c r="J129" s="1380"/>
      <c r="K129" s="442" t="s">
        <v>23</v>
      </c>
      <c r="L129" s="442" t="s">
        <v>24</v>
      </c>
      <c r="M129" s="909"/>
      <c r="N129" s="444" t="s">
        <v>25</v>
      </c>
    </row>
    <row r="130" spans="1:14">
      <c r="A130" s="747">
        <f>A124+1</f>
        <v>1317</v>
      </c>
      <c r="B130" s="748" t="s">
        <v>382</v>
      </c>
      <c r="C130" s="1372" t="str">
        <f>C113</f>
        <v>Sporting Heerlen D2</v>
      </c>
      <c r="D130" s="1372"/>
      <c r="E130" s="1372"/>
      <c r="F130" s="1372"/>
      <c r="G130" s="1372" t="str">
        <f>C114</f>
        <v xml:space="preserve">Scharn D3 </v>
      </c>
      <c r="H130" s="1372"/>
      <c r="I130" s="1372"/>
      <c r="J130" s="1372"/>
      <c r="K130" s="749">
        <f>K119+D107</f>
        <v>0.60416666666666674</v>
      </c>
      <c r="L130" s="748">
        <v>2</v>
      </c>
      <c r="M130" s="943"/>
      <c r="N130" s="1298" t="s">
        <v>405</v>
      </c>
    </row>
    <row r="131" spans="1:14" ht="16.5" thickBot="1">
      <c r="A131" s="751">
        <f>A130+1</f>
        <v>1318</v>
      </c>
      <c r="B131" s="752" t="s">
        <v>383</v>
      </c>
      <c r="C131" s="1373" t="str">
        <f>G113</f>
        <v>RKFC Lindenheuvel D1</v>
      </c>
      <c r="D131" s="1373"/>
      <c r="E131" s="1373"/>
      <c r="F131" s="1373"/>
      <c r="G131" s="1373" t="str">
        <f>G114</f>
        <v>SVN/BtB Consultancy D1</v>
      </c>
      <c r="H131" s="1373"/>
      <c r="I131" s="1373"/>
      <c r="J131" s="1373"/>
      <c r="K131" s="753">
        <f>K124+D107</f>
        <v>0.60416666666666674</v>
      </c>
      <c r="L131" s="752">
        <v>1</v>
      </c>
      <c r="M131" s="942"/>
      <c r="N131" s="1299" t="s">
        <v>406</v>
      </c>
    </row>
    <row r="132" spans="1:14">
      <c r="A132" s="463"/>
      <c r="B132" s="463"/>
      <c r="C132" s="178"/>
      <c r="D132" s="178"/>
      <c r="E132" s="178"/>
      <c r="F132" s="178"/>
      <c r="G132" s="178"/>
      <c r="H132" s="178"/>
      <c r="I132" s="178"/>
      <c r="J132" s="178"/>
      <c r="K132" s="464"/>
      <c r="L132" s="463"/>
      <c r="M132" s="463"/>
      <c r="N132" s="463"/>
    </row>
    <row r="133" spans="1:14">
      <c r="A133" s="463"/>
      <c r="B133" s="463"/>
      <c r="C133" s="178"/>
      <c r="D133" s="178"/>
      <c r="E133" s="178"/>
      <c r="F133" s="178"/>
      <c r="G133" s="178"/>
      <c r="H133" s="178"/>
      <c r="I133" s="178"/>
      <c r="J133" s="178"/>
      <c r="K133" s="464"/>
      <c r="L133" s="463"/>
      <c r="M133" s="463"/>
      <c r="N133" s="463"/>
    </row>
    <row r="134" spans="1:14" ht="16.5" thickBot="1">
      <c r="A134" s="426"/>
      <c r="B134" s="426"/>
      <c r="C134" s="3"/>
      <c r="D134" s="3"/>
      <c r="E134" s="3"/>
      <c r="F134" s="3"/>
      <c r="G134" s="3"/>
      <c r="H134" s="3"/>
      <c r="I134" s="3"/>
      <c r="J134" s="3"/>
      <c r="K134" s="427"/>
      <c r="L134" s="426"/>
      <c r="M134" s="426"/>
      <c r="N134" s="426"/>
    </row>
    <row r="135" spans="1:14" ht="16.5" thickBot="1">
      <c r="A135" s="461"/>
      <c r="B135" s="462" t="s">
        <v>19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559">
        <v>1</v>
      </c>
      <c r="B136" s="558" t="str">
        <f>G131</f>
        <v>SVN/BtB Consultancy D1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560">
        <v>2</v>
      </c>
      <c r="B137" s="431" t="str">
        <f>C131</f>
        <v>RKFC Lindenheuvel D1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560">
        <v>3</v>
      </c>
      <c r="B138" s="431" t="str">
        <f>G130</f>
        <v xml:space="preserve">Scharn D3 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560">
        <v>4</v>
      </c>
      <c r="B139" s="431" t="str">
        <f>C130</f>
        <v>Sporting Heerlen D2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A140" s="560">
        <v>5</v>
      </c>
      <c r="B140" s="431" t="str">
        <f>G119</f>
        <v>Scharn D2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560">
        <v>6</v>
      </c>
      <c r="B141" s="431" t="str">
        <f>C119</f>
        <v>RKFC Lindenheuvel D2G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>
      <c r="A142" s="560">
        <v>7</v>
      </c>
      <c r="B142" s="431" t="str">
        <f>C124</f>
        <v>Scharn D5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6.5" thickBot="1">
      <c r="A143" s="561">
        <v>8</v>
      </c>
      <c r="B143" s="432" t="str">
        <f>G124</f>
        <v xml:space="preserve">Scharn D4 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20.25">
      <c r="A145" s="465" t="s">
        <v>384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</sheetData>
  <mergeCells count="54">
    <mergeCell ref="M17:N17"/>
    <mergeCell ref="C112:F112"/>
    <mergeCell ref="G21:J21"/>
    <mergeCell ref="G19:J19"/>
    <mergeCell ref="G18:J18"/>
    <mergeCell ref="G20:J20"/>
    <mergeCell ref="G23:J23"/>
    <mergeCell ref="G22:J22"/>
    <mergeCell ref="G112:J112"/>
    <mergeCell ref="C17:F17"/>
    <mergeCell ref="G17:J17"/>
    <mergeCell ref="C68:F68"/>
    <mergeCell ref="G68:J68"/>
    <mergeCell ref="C86:F86"/>
    <mergeCell ref="G86:J86"/>
    <mergeCell ref="C85:F85"/>
    <mergeCell ref="M68:N68"/>
    <mergeCell ref="C129:F129"/>
    <mergeCell ref="G129:J129"/>
    <mergeCell ref="C130:F130"/>
    <mergeCell ref="G130:J130"/>
    <mergeCell ref="C105:F105"/>
    <mergeCell ref="G105:J105"/>
    <mergeCell ref="C123:F123"/>
    <mergeCell ref="G123:J123"/>
    <mergeCell ref="C124:F124"/>
    <mergeCell ref="G124:J124"/>
    <mergeCell ref="C110:F110"/>
    <mergeCell ref="G110:J110"/>
    <mergeCell ref="C111:F111"/>
    <mergeCell ref="G111:J111"/>
    <mergeCell ref="G85:J85"/>
    <mergeCell ref="C131:F131"/>
    <mergeCell ref="G131:J131"/>
    <mergeCell ref="C113:F113"/>
    <mergeCell ref="G113:J113"/>
    <mergeCell ref="C114:F114"/>
    <mergeCell ref="G114:J114"/>
    <mergeCell ref="C115:F115"/>
    <mergeCell ref="G115:J115"/>
    <mergeCell ref="C121:F121"/>
    <mergeCell ref="G121:J121"/>
    <mergeCell ref="C116:F116"/>
    <mergeCell ref="G116:J116"/>
    <mergeCell ref="C118:F118"/>
    <mergeCell ref="G118:J118"/>
    <mergeCell ref="C119:F119"/>
    <mergeCell ref="G119:J119"/>
    <mergeCell ref="C18:F18"/>
    <mergeCell ref="C20:F20"/>
    <mergeCell ref="C19:F19"/>
    <mergeCell ref="C23:F23"/>
    <mergeCell ref="C22:F22"/>
    <mergeCell ref="C21:F21"/>
  </mergeCells>
  <phoneticPr fontId="11" type="noConversion"/>
  <pageMargins left="0.25" right="0.25" top="0.75" bottom="0.75" header="0.3" footer="0.3"/>
  <pageSetup paperSize="9" scale="90" orientation="portrait" horizontalDpi="4294967292" verticalDpi="4294967292"/>
  <ignoredErrors>
    <ignoredError sqref="F5:I6 F8:I8 F7:H7 K18:K23 A19:A23 F56:I56 F59:H59 F57:H57 F58:H58 I58:I59 A69:A74 K69:K74" unlockedFormula="1"/>
    <ignoredError sqref="I7" formula="1" unlockedFormula="1"/>
    <ignoredError sqref="C70" formula="1"/>
  </ignoredErrors>
  <extLst>
    <ext xmlns:mx="http://schemas.microsoft.com/office/mac/excel/2008/main" uri="{64002731-A6B0-56B0-2670-7721B7C09600}">
      <mx:PLV Mode="0" OnePage="0" WScale="97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2:E14"/>
  <sheetViews>
    <sheetView zoomScale="125" zoomScaleNormal="125" zoomScalePageLayoutView="125" workbookViewId="0">
      <selection activeCell="D12" sqref="D12"/>
    </sheetView>
  </sheetViews>
  <sheetFormatPr defaultColWidth="10.875" defaultRowHeight="15"/>
  <cols>
    <col min="1" max="1" width="8.125" style="911" customWidth="1"/>
    <col min="2" max="2" width="24.5" style="911" customWidth="1"/>
    <col min="3" max="3" width="26" style="911" customWidth="1"/>
    <col min="4" max="5" width="18.125" style="911" customWidth="1"/>
    <col min="6" max="16384" width="10.875" style="911"/>
  </cols>
  <sheetData>
    <row r="2" spans="1:5" ht="18">
      <c r="A2" s="915" t="s">
        <v>286</v>
      </c>
    </row>
    <row r="3" spans="1:5" ht="18">
      <c r="A3" s="915" t="s">
        <v>282</v>
      </c>
    </row>
    <row r="4" spans="1:5" ht="18">
      <c r="A4" s="915"/>
    </row>
    <row r="5" spans="1:5" ht="18">
      <c r="A5" s="915" t="s">
        <v>291</v>
      </c>
    </row>
    <row r="6" spans="1:5" ht="15.75" thickBot="1"/>
    <row r="7" spans="1:5" ht="16.5" thickBot="1">
      <c r="A7" s="1167" t="s">
        <v>23</v>
      </c>
      <c r="B7" s="1168" t="s">
        <v>283</v>
      </c>
      <c r="C7" s="1168" t="s">
        <v>284</v>
      </c>
      <c r="D7" s="1169" t="s">
        <v>362</v>
      </c>
      <c r="E7" s="1170" t="s">
        <v>363</v>
      </c>
    </row>
    <row r="8" spans="1:5" ht="30" customHeight="1">
      <c r="A8" s="1166">
        <f>'G13'!D12</f>
        <v>0.41666666666666669</v>
      </c>
      <c r="B8" s="1204" t="str">
        <f>'G13'!B56</f>
        <v xml:space="preserve">Scharn D4 </v>
      </c>
      <c r="C8" s="1204" t="str">
        <f>'G13'!B57</f>
        <v>Scharn D2</v>
      </c>
      <c r="D8" s="1205" t="s">
        <v>390</v>
      </c>
      <c r="E8" s="1206" t="s">
        <v>391</v>
      </c>
    </row>
    <row r="9" spans="1:5" ht="30" customHeight="1">
      <c r="A9" s="912">
        <f>A8+'G13'!D13</f>
        <v>0.4375</v>
      </c>
      <c r="B9" s="1152" t="str">
        <f>'G13'!B5</f>
        <v xml:space="preserve">Scharn D3 </v>
      </c>
      <c r="C9" s="1152" t="str">
        <f>'G13'!B6</f>
        <v>Scharn D5</v>
      </c>
      <c r="D9" s="1207" t="s">
        <v>392</v>
      </c>
      <c r="E9" s="1208" t="s">
        <v>393</v>
      </c>
    </row>
    <row r="10" spans="1:5" ht="30" customHeight="1">
      <c r="A10" s="912">
        <f>A9+'G13'!D13</f>
        <v>0.45833333333333331</v>
      </c>
      <c r="B10" s="1152" t="str">
        <f>'G13'!B58</f>
        <v>RKFC Lindenheuvel D1</v>
      </c>
      <c r="C10" s="1152" t="str">
        <f>'G13'!B59</f>
        <v>SVN/BtB Consultancy D1</v>
      </c>
      <c r="D10" s="1207" t="s">
        <v>394</v>
      </c>
      <c r="E10" s="1208" t="s">
        <v>395</v>
      </c>
    </row>
    <row r="11" spans="1:5" ht="30" customHeight="1">
      <c r="A11" s="912">
        <f>A10+'G13'!D13</f>
        <v>0.47916666666666663</v>
      </c>
      <c r="B11" s="1152" t="str">
        <f>'G13'!B7</f>
        <v>RKFC Lindenheuvel D2G</v>
      </c>
      <c r="C11" s="1152" t="str">
        <f>'G13'!B8</f>
        <v>Sporting Heerlen D2</v>
      </c>
      <c r="D11" s="1207" t="s">
        <v>396</v>
      </c>
      <c r="E11" s="1208" t="s">
        <v>397</v>
      </c>
    </row>
    <row r="12" spans="1:5">
      <c r="A12" s="912"/>
      <c r="B12" s="1209"/>
      <c r="C12" s="1209"/>
      <c r="D12" s="1207"/>
      <c r="E12" s="1208"/>
    </row>
    <row r="13" spans="1:5">
      <c r="A13" s="912">
        <v>0.54166666666666663</v>
      </c>
      <c r="B13" s="1209" t="s">
        <v>285</v>
      </c>
      <c r="C13" s="1209" t="s">
        <v>293</v>
      </c>
      <c r="D13" s="1207"/>
      <c r="E13" s="1208"/>
    </row>
    <row r="14" spans="1:5" ht="15.75" thickBot="1">
      <c r="A14" s="913"/>
      <c r="B14" s="1157"/>
      <c r="C14" s="1157"/>
      <c r="D14" s="1210"/>
      <c r="E14" s="1211"/>
    </row>
  </sheetData>
  <phoneticPr fontId="11" type="noConversion"/>
  <pageMargins left="0.75" right="0.75" top="1" bottom="1" header="0.5" footer="0.5"/>
  <pageSetup paperSize="9" scale="111" orientation="landscape" horizontalDpi="4294967292" verticalDpi="4294967292"/>
  <extLst>
    <ext xmlns:mx="http://schemas.microsoft.com/office/mac/excel/2008/main" uri="{64002731-A6B0-56B0-2670-7721B7C09600}">
      <mx:PLV Mode="0" OnePage="0" WScale="111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3366FF"/>
  </sheetPr>
  <dimension ref="A1:N119"/>
  <sheetViews>
    <sheetView topLeftCell="A88" zoomScale="125" zoomScaleNormal="125" zoomScalePageLayoutView="125" workbookViewId="0">
      <selection activeCell="F116" sqref="F116"/>
    </sheetView>
  </sheetViews>
  <sheetFormatPr defaultColWidth="11" defaultRowHeight="15.75"/>
  <cols>
    <col min="1" max="1" width="8.875" customWidth="1"/>
    <col min="2" max="2" width="25.625" bestFit="1" customWidth="1"/>
    <col min="3" max="6" width="5.125" customWidth="1"/>
    <col min="7" max="9" width="5.875" customWidth="1"/>
    <col min="10" max="12" width="6" bestFit="1" customWidth="1"/>
    <col min="13" max="13" width="6" customWidth="1"/>
    <col min="14" max="14" width="6.875" bestFit="1" customWidth="1"/>
  </cols>
  <sheetData>
    <row r="1" spans="1:14" ht="18">
      <c r="A1" s="111" t="s">
        <v>172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>
      <c r="A2" s="109" t="s">
        <v>354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6.5" thickBot="1">
      <c r="A4" s="6"/>
      <c r="B4" s="309" t="s">
        <v>0</v>
      </c>
      <c r="C4" s="310"/>
      <c r="D4" s="310"/>
      <c r="E4" s="310"/>
      <c r="F4" s="310"/>
      <c r="G4" s="310"/>
      <c r="H4" s="310"/>
      <c r="I4" s="310"/>
      <c r="J4" s="310"/>
      <c r="K4" s="310"/>
      <c r="L4" s="134"/>
      <c r="M4" s="134"/>
      <c r="N4" s="134"/>
    </row>
    <row r="5" spans="1:14" ht="16.5" thickBot="1">
      <c r="A5" s="6"/>
      <c r="B5" s="14"/>
      <c r="C5" s="27">
        <v>1</v>
      </c>
      <c r="D5" s="1056">
        <v>2</v>
      </c>
      <c r="E5" s="67">
        <v>3</v>
      </c>
      <c r="F5" s="1056" t="s">
        <v>3</v>
      </c>
      <c r="G5" s="1056" t="s">
        <v>4</v>
      </c>
      <c r="H5" s="1056" t="s">
        <v>5</v>
      </c>
      <c r="I5" s="28" t="s">
        <v>6</v>
      </c>
      <c r="J5" s="311"/>
      <c r="K5" s="312"/>
      <c r="L5" s="134"/>
      <c r="M5" s="134"/>
      <c r="N5" s="134"/>
    </row>
    <row r="6" spans="1:14">
      <c r="A6" s="514">
        <v>1</v>
      </c>
      <c r="B6" s="1113" t="s">
        <v>315</v>
      </c>
      <c r="C6" s="1114">
        <v>1</v>
      </c>
      <c r="D6" s="1114">
        <v>3</v>
      </c>
      <c r="E6" s="1114">
        <v>1</v>
      </c>
      <c r="F6" s="1114">
        <f>SUM(C6:E6)</f>
        <v>5</v>
      </c>
      <c r="G6" s="1114">
        <f>M18+N22+N20</f>
        <v>3</v>
      </c>
      <c r="H6" s="1114">
        <f>N18+M20+M22</f>
        <v>1</v>
      </c>
      <c r="I6" s="1115">
        <f>RANK(F6,$F$5:F9,0)</f>
        <v>2</v>
      </c>
      <c r="J6" s="313"/>
      <c r="K6" s="313"/>
      <c r="L6" s="134"/>
      <c r="M6" s="134"/>
      <c r="N6" s="134"/>
    </row>
    <row r="7" spans="1:14">
      <c r="A7" s="768">
        <v>2</v>
      </c>
      <c r="B7" s="1116" t="s">
        <v>349</v>
      </c>
      <c r="C7" s="1117">
        <v>1</v>
      </c>
      <c r="D7" s="1117">
        <v>3</v>
      </c>
      <c r="E7" s="1117">
        <v>0</v>
      </c>
      <c r="F7" s="1117">
        <f>SUM(C7:E7)</f>
        <v>4</v>
      </c>
      <c r="G7" s="1114">
        <f>N18+N21+M23</f>
        <v>4</v>
      </c>
      <c r="H7" s="1117">
        <f>M18+M21+M23</f>
        <v>3</v>
      </c>
      <c r="I7" s="1118">
        <f>RANK(F7,$F$5:F10,0)</f>
        <v>3</v>
      </c>
      <c r="J7" s="313"/>
      <c r="K7" s="313"/>
      <c r="L7" s="134"/>
      <c r="M7" s="134"/>
      <c r="N7" s="134"/>
    </row>
    <row r="8" spans="1:14">
      <c r="A8" s="768">
        <v>3</v>
      </c>
      <c r="B8" s="1116" t="s">
        <v>346</v>
      </c>
      <c r="C8" s="1117">
        <v>3</v>
      </c>
      <c r="D8" s="1117">
        <v>0</v>
      </c>
      <c r="E8" s="1117">
        <v>3</v>
      </c>
      <c r="F8" s="1117">
        <f>SUM(C8:E8)</f>
        <v>6</v>
      </c>
      <c r="G8" s="1114">
        <f>M19+M20+N23</f>
        <v>6</v>
      </c>
      <c r="H8" s="1117">
        <f>N19+N20+M23</f>
        <v>4</v>
      </c>
      <c r="I8" s="1118">
        <f>RANK(F8,$F$5:F11,0)</f>
        <v>1</v>
      </c>
      <c r="J8" s="313"/>
      <c r="K8" s="313"/>
      <c r="L8" s="134"/>
      <c r="M8" s="134"/>
      <c r="N8" s="134"/>
    </row>
    <row r="9" spans="1:14" ht="16.5" thickBot="1">
      <c r="A9" s="982">
        <v>4</v>
      </c>
      <c r="B9" s="1039" t="s">
        <v>316</v>
      </c>
      <c r="C9" s="1119">
        <v>0</v>
      </c>
      <c r="D9" s="1119">
        <v>0</v>
      </c>
      <c r="E9" s="1119">
        <v>1</v>
      </c>
      <c r="F9" s="1119">
        <f>SUM(C9:E9)</f>
        <v>1</v>
      </c>
      <c r="G9" s="1119">
        <f>N19+M21+M22</f>
        <v>4</v>
      </c>
      <c r="H9" s="1119">
        <f>M19+N21+N22</f>
        <v>6</v>
      </c>
      <c r="I9" s="1120">
        <f>RANK(F9,$F$5:F12,0)</f>
        <v>4</v>
      </c>
      <c r="J9" s="313"/>
      <c r="K9" s="313"/>
      <c r="L9" s="134"/>
      <c r="M9" s="134"/>
      <c r="N9" s="134"/>
    </row>
    <row r="10" spans="1:14">
      <c r="A10" s="7"/>
      <c r="B10" s="314"/>
      <c r="C10" s="315"/>
      <c r="D10" s="315"/>
      <c r="E10" s="315"/>
      <c r="F10" s="315"/>
      <c r="G10" s="315"/>
      <c r="H10" s="315"/>
      <c r="I10" s="315"/>
      <c r="J10" s="313"/>
      <c r="K10" s="313"/>
      <c r="L10" s="134"/>
      <c r="M10" s="134"/>
      <c r="N10" s="134"/>
    </row>
    <row r="11" spans="1:14">
      <c r="A11" s="7"/>
      <c r="B11" s="314"/>
      <c r="C11" s="315"/>
      <c r="D11" s="315"/>
      <c r="E11" s="315"/>
      <c r="F11" s="315"/>
      <c r="G11" s="315"/>
      <c r="H11" s="315"/>
      <c r="I11" s="315"/>
      <c r="J11" s="313"/>
      <c r="K11" s="313"/>
      <c r="L11" s="134"/>
      <c r="M11" s="134"/>
      <c r="N11" s="134"/>
    </row>
    <row r="12" spans="1:14" ht="16.5" thickBot="1">
      <c r="A12" s="7"/>
      <c r="B12" s="314"/>
      <c r="C12" s="315"/>
      <c r="D12" s="315"/>
      <c r="E12" s="315"/>
      <c r="F12" s="315"/>
      <c r="G12" s="315"/>
      <c r="H12" s="315"/>
      <c r="I12" s="315"/>
      <c r="J12" s="313"/>
      <c r="K12" s="313"/>
      <c r="L12" s="134"/>
      <c r="M12" s="134"/>
      <c r="N12" s="134"/>
    </row>
    <row r="13" spans="1:14">
      <c r="A13" s="7"/>
      <c r="B13" s="74" t="s">
        <v>31</v>
      </c>
      <c r="C13" s="75"/>
      <c r="D13" s="76">
        <v>0.58333333333333337</v>
      </c>
      <c r="E13" s="80" t="s">
        <v>33</v>
      </c>
      <c r="F13" s="75"/>
      <c r="G13" s="81"/>
      <c r="H13" s="315"/>
      <c r="I13" s="315"/>
      <c r="J13" s="313"/>
      <c r="K13" s="313"/>
      <c r="L13" s="134"/>
      <c r="M13" s="134"/>
      <c r="N13" s="134"/>
    </row>
    <row r="14" spans="1:14" ht="16.5" thickBot="1">
      <c r="A14" s="7"/>
      <c r="B14" s="77" t="s">
        <v>32</v>
      </c>
      <c r="C14" s="78"/>
      <c r="D14" s="79">
        <v>1.7361111111111112E-2</v>
      </c>
      <c r="E14" s="82" t="s">
        <v>34</v>
      </c>
      <c r="F14" s="78" t="s">
        <v>36</v>
      </c>
      <c r="G14" s="83" t="s">
        <v>165</v>
      </c>
      <c r="H14" s="315"/>
      <c r="I14" s="315"/>
      <c r="J14" s="313"/>
      <c r="K14" s="313"/>
      <c r="L14" s="134"/>
      <c r="M14" s="134"/>
      <c r="N14" s="134"/>
    </row>
    <row r="15" spans="1:14">
      <c r="A15" s="7"/>
      <c r="B15" s="314"/>
      <c r="C15" s="315"/>
      <c r="D15" s="315"/>
      <c r="E15" s="315"/>
      <c r="F15" s="315"/>
      <c r="G15" s="315"/>
      <c r="H15" s="315"/>
      <c r="I15" s="315"/>
      <c r="J15" s="313"/>
      <c r="K15" s="313"/>
      <c r="L15" s="134"/>
      <c r="M15" s="134"/>
      <c r="N15" s="134"/>
    </row>
    <row r="16" spans="1:14" ht="16.5" thickBot="1">
      <c r="A16" s="6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34"/>
      <c r="M16" s="134"/>
      <c r="N16" s="134"/>
    </row>
    <row r="17" spans="1:14" ht="16.5" thickBot="1">
      <c r="A17" s="68" t="s">
        <v>2</v>
      </c>
      <c r="B17" s="1057" t="s">
        <v>1</v>
      </c>
      <c r="C17" s="1406" t="s">
        <v>21</v>
      </c>
      <c r="D17" s="1407"/>
      <c r="E17" s="1407"/>
      <c r="F17" s="1408"/>
      <c r="G17" s="1406" t="s">
        <v>22</v>
      </c>
      <c r="H17" s="1407"/>
      <c r="I17" s="1407"/>
      <c r="J17" s="1408"/>
      <c r="K17" s="1121" t="s">
        <v>23</v>
      </c>
      <c r="L17" s="1121" t="s">
        <v>24</v>
      </c>
      <c r="M17" s="1434" t="s">
        <v>25</v>
      </c>
      <c r="N17" s="1435"/>
    </row>
    <row r="18" spans="1:14">
      <c r="A18" s="514">
        <v>971</v>
      </c>
      <c r="B18" s="1122" t="s">
        <v>28</v>
      </c>
      <c r="C18" s="1436" t="str">
        <f>B6</f>
        <v xml:space="preserve">Scharn E1 </v>
      </c>
      <c r="D18" s="1437"/>
      <c r="E18" s="1437"/>
      <c r="F18" s="1438"/>
      <c r="G18" s="1436" t="str">
        <f>B7</f>
        <v xml:space="preserve">Sporting Heerlen E1 </v>
      </c>
      <c r="H18" s="1437"/>
      <c r="I18" s="1437"/>
      <c r="J18" s="1438"/>
      <c r="K18" s="1123">
        <f>D13</f>
        <v>0.58333333333333337</v>
      </c>
      <c r="L18" s="1124">
        <v>1</v>
      </c>
      <c r="M18" s="1124">
        <v>0</v>
      </c>
      <c r="N18" s="1125">
        <v>0</v>
      </c>
    </row>
    <row r="19" spans="1:14">
      <c r="A19" s="768">
        <f>A18+1</f>
        <v>972</v>
      </c>
      <c r="B19" s="516" t="s">
        <v>29</v>
      </c>
      <c r="C19" s="1431" t="str">
        <f>B8</f>
        <v xml:space="preserve">FC Geleen Zuid E1 </v>
      </c>
      <c r="D19" s="1432"/>
      <c r="E19" s="1432"/>
      <c r="F19" s="1433"/>
      <c r="G19" s="1431" t="str">
        <f>B9</f>
        <v xml:space="preserve">UOW '02 E1 </v>
      </c>
      <c r="H19" s="1432"/>
      <c r="I19" s="1432"/>
      <c r="J19" s="1433"/>
      <c r="K19" s="984">
        <f>K18+D14</f>
        <v>0.60069444444444453</v>
      </c>
      <c r="L19" s="996">
        <v>2</v>
      </c>
      <c r="M19" s="996">
        <v>2</v>
      </c>
      <c r="N19" s="1126">
        <v>1</v>
      </c>
    </row>
    <row r="20" spans="1:14">
      <c r="A20" s="768">
        <f t="shared" ref="A20:A22" si="0">A19+1</f>
        <v>973</v>
      </c>
      <c r="B20" s="516" t="s">
        <v>75</v>
      </c>
      <c r="C20" s="1431" t="str">
        <f>B8</f>
        <v xml:space="preserve">FC Geleen Zuid E1 </v>
      </c>
      <c r="D20" s="1432"/>
      <c r="E20" s="1432"/>
      <c r="F20" s="1433"/>
      <c r="G20" s="1431" t="str">
        <f>B6</f>
        <v xml:space="preserve">Scharn E1 </v>
      </c>
      <c r="H20" s="1432"/>
      <c r="I20" s="1432"/>
      <c r="J20" s="1433"/>
      <c r="K20" s="984">
        <f>K19+D14</f>
        <v>0.61805555555555569</v>
      </c>
      <c r="L20" s="996">
        <v>1</v>
      </c>
      <c r="M20" s="996">
        <v>0</v>
      </c>
      <c r="N20" s="1126">
        <v>2</v>
      </c>
    </row>
    <row r="21" spans="1:14">
      <c r="A21" s="768">
        <f t="shared" si="0"/>
        <v>974</v>
      </c>
      <c r="B21" s="516" t="s">
        <v>76</v>
      </c>
      <c r="C21" s="1431" t="str">
        <f>B9</f>
        <v xml:space="preserve">UOW '02 E1 </v>
      </c>
      <c r="D21" s="1432"/>
      <c r="E21" s="1432"/>
      <c r="F21" s="1433"/>
      <c r="G21" s="1431" t="str">
        <f>B7</f>
        <v xml:space="preserve">Sporting Heerlen E1 </v>
      </c>
      <c r="H21" s="1432"/>
      <c r="I21" s="1432"/>
      <c r="J21" s="1433"/>
      <c r="K21" s="984">
        <f>K20+D14</f>
        <v>0.63541666666666685</v>
      </c>
      <c r="L21" s="996">
        <v>2</v>
      </c>
      <c r="M21" s="996">
        <v>2</v>
      </c>
      <c r="N21" s="1126">
        <v>3</v>
      </c>
    </row>
    <row r="22" spans="1:14">
      <c r="A22" s="768">
        <f t="shared" si="0"/>
        <v>975</v>
      </c>
      <c r="B22" s="516" t="s">
        <v>77</v>
      </c>
      <c r="C22" s="1431" t="str">
        <f>B9</f>
        <v xml:space="preserve">UOW '02 E1 </v>
      </c>
      <c r="D22" s="1432"/>
      <c r="E22" s="1432"/>
      <c r="F22" s="1433"/>
      <c r="G22" s="1431" t="str">
        <f>B6</f>
        <v xml:space="preserve">Scharn E1 </v>
      </c>
      <c r="H22" s="1432"/>
      <c r="I22" s="1432"/>
      <c r="J22" s="1433"/>
      <c r="K22" s="984">
        <f>K21+D14</f>
        <v>0.65277777777777801</v>
      </c>
      <c r="L22" s="996">
        <v>1</v>
      </c>
      <c r="M22" s="996">
        <v>1</v>
      </c>
      <c r="N22" s="1126">
        <v>1</v>
      </c>
    </row>
    <row r="23" spans="1:14" ht="16.5" thickBot="1">
      <c r="A23" s="982">
        <f>A22+1</f>
        <v>976</v>
      </c>
      <c r="B23" s="518" t="s">
        <v>30</v>
      </c>
      <c r="C23" s="1447" t="str">
        <f>B7</f>
        <v xml:space="preserve">Sporting Heerlen E1 </v>
      </c>
      <c r="D23" s="1448"/>
      <c r="E23" s="1448"/>
      <c r="F23" s="1449"/>
      <c r="G23" s="1447" t="str">
        <f>B8</f>
        <v xml:space="preserve">FC Geleen Zuid E1 </v>
      </c>
      <c r="H23" s="1448"/>
      <c r="I23" s="1448"/>
      <c r="J23" s="1449"/>
      <c r="K23" s="1127">
        <f>K22+D14</f>
        <v>0.67013888888888917</v>
      </c>
      <c r="L23" s="1128">
        <v>2</v>
      </c>
      <c r="M23" s="1128">
        <v>1</v>
      </c>
      <c r="N23" s="1129">
        <v>4</v>
      </c>
    </row>
    <row r="24" spans="1:14">
      <c r="A24" s="7"/>
      <c r="B24" s="7"/>
      <c r="C24" s="1130"/>
      <c r="D24" s="1130"/>
      <c r="E24" s="1130"/>
      <c r="F24" s="1130"/>
      <c r="G24" s="1130"/>
      <c r="H24" s="1130"/>
      <c r="I24" s="1130"/>
      <c r="J24" s="1130"/>
      <c r="K24" s="1131"/>
      <c r="L24" s="1132"/>
      <c r="M24" s="1132"/>
      <c r="N24" s="1133"/>
    </row>
    <row r="25" spans="1:14">
      <c r="A25" s="7"/>
      <c r="B25" s="7"/>
      <c r="C25" s="1130"/>
      <c r="D25" s="1130"/>
      <c r="E25" s="1130"/>
      <c r="F25" s="1130"/>
      <c r="G25" s="1130"/>
      <c r="H25" s="1130"/>
      <c r="I25" s="1130"/>
      <c r="J25" s="1130"/>
      <c r="K25" s="1131"/>
      <c r="L25" s="1132"/>
      <c r="M25" s="1132"/>
      <c r="N25" s="1133"/>
    </row>
    <row r="26" spans="1:14">
      <c r="A26" s="7"/>
      <c r="B26" s="7"/>
      <c r="C26" s="1130"/>
      <c r="D26" s="1130"/>
      <c r="E26" s="1130"/>
      <c r="F26" s="1130"/>
      <c r="G26" s="1130"/>
      <c r="H26" s="1130"/>
      <c r="I26" s="1130"/>
      <c r="J26" s="1130"/>
      <c r="K26" s="1131"/>
      <c r="L26" s="1132"/>
      <c r="M26" s="1132"/>
      <c r="N26" s="1133"/>
    </row>
    <row r="27" spans="1:14" ht="16.5" thickBot="1">
      <c r="A27" s="7"/>
      <c r="B27" s="7"/>
      <c r="C27" s="1130"/>
      <c r="D27" s="1130"/>
      <c r="E27" s="1130"/>
      <c r="F27" s="1130"/>
      <c r="G27" s="1130"/>
      <c r="H27" s="1130"/>
      <c r="I27" s="1130"/>
      <c r="J27" s="1130"/>
      <c r="K27" s="1131"/>
      <c r="L27" s="1132"/>
      <c r="M27" s="1132"/>
      <c r="N27" s="1133"/>
    </row>
    <row r="28" spans="1:14" ht="16.5" thickBot="1">
      <c r="A28" s="33" t="s">
        <v>19</v>
      </c>
      <c r="B28" s="1048" t="s">
        <v>0</v>
      </c>
      <c r="C28" s="14"/>
      <c r="D28" s="14"/>
      <c r="E28" s="1130"/>
      <c r="F28" s="1130"/>
      <c r="G28" s="1130"/>
      <c r="H28" s="1130"/>
      <c r="I28" s="1130"/>
      <c r="J28" s="1130"/>
      <c r="K28" s="1131"/>
      <c r="L28" s="1132"/>
      <c r="M28" s="1132"/>
      <c r="N28" s="1133"/>
    </row>
    <row r="29" spans="1:14">
      <c r="A29" s="34">
        <v>1</v>
      </c>
      <c r="B29" s="1287" t="str">
        <f>B8</f>
        <v xml:space="preserve">FC Geleen Zuid E1 </v>
      </c>
      <c r="C29" s="14"/>
      <c r="D29" s="14"/>
      <c r="E29" s="14"/>
      <c r="F29" s="14"/>
      <c r="G29" s="14"/>
      <c r="H29" s="14"/>
      <c r="I29" s="14"/>
      <c r="J29" s="14"/>
      <c r="K29" s="14"/>
      <c r="L29" s="134"/>
      <c r="M29" s="134"/>
      <c r="N29" s="134"/>
    </row>
    <row r="30" spans="1:14">
      <c r="A30" s="35">
        <v>2</v>
      </c>
      <c r="B30" s="1288" t="str">
        <f>B6</f>
        <v xml:space="preserve">Scharn E1 </v>
      </c>
      <c r="C30" s="14"/>
      <c r="D30" s="14"/>
      <c r="E30" s="14"/>
      <c r="F30" s="14"/>
      <c r="G30" s="14"/>
      <c r="H30" s="14"/>
      <c r="I30" s="14"/>
      <c r="J30" s="14"/>
      <c r="K30" s="14"/>
      <c r="L30" s="134"/>
      <c r="M30" s="134"/>
      <c r="N30" s="134"/>
    </row>
    <row r="31" spans="1:14">
      <c r="A31" s="35">
        <v>3</v>
      </c>
      <c r="B31" s="318" t="str">
        <f>B7</f>
        <v xml:space="preserve">Sporting Heerlen E1 </v>
      </c>
      <c r="C31" s="14"/>
      <c r="D31" s="14"/>
      <c r="E31" s="14"/>
      <c r="F31" s="14"/>
      <c r="G31" s="14"/>
      <c r="H31" s="14"/>
      <c r="I31" s="14"/>
      <c r="J31" s="14"/>
      <c r="K31" s="14"/>
      <c r="L31" s="134"/>
      <c r="M31" s="134"/>
      <c r="N31" s="134"/>
    </row>
    <row r="32" spans="1:14" ht="16.5" thickBot="1">
      <c r="A32" s="36">
        <v>4</v>
      </c>
      <c r="B32" s="1289" t="str">
        <f>B9</f>
        <v xml:space="preserve">UOW '02 E1 </v>
      </c>
      <c r="C32" s="14"/>
      <c r="D32" s="14"/>
      <c r="E32" s="14"/>
      <c r="F32" s="14"/>
      <c r="G32" s="14"/>
      <c r="H32" s="14"/>
      <c r="I32" s="14"/>
      <c r="J32" s="14"/>
      <c r="K32" s="14"/>
      <c r="L32" s="134"/>
      <c r="M32" s="134"/>
      <c r="N32" s="134"/>
    </row>
    <row r="33" spans="1:14">
      <c r="A33" s="7"/>
      <c r="B33" s="1134"/>
      <c r="C33" s="14"/>
      <c r="D33" s="14"/>
      <c r="E33" s="14"/>
      <c r="F33" s="14"/>
      <c r="G33" s="14"/>
      <c r="H33" s="14"/>
      <c r="I33" s="14"/>
      <c r="J33" s="14"/>
      <c r="K33" s="14"/>
      <c r="L33" s="134"/>
      <c r="M33" s="134"/>
      <c r="N33" s="134"/>
    </row>
    <row r="34" spans="1:14">
      <c r="A34" s="3"/>
      <c r="B34" s="429"/>
      <c r="C34" s="402"/>
      <c r="D34" s="402"/>
      <c r="E34" s="402"/>
      <c r="F34" s="402"/>
      <c r="G34" s="402"/>
      <c r="H34" s="402"/>
      <c r="I34" s="402"/>
      <c r="J34" s="402"/>
      <c r="K34" s="402"/>
      <c r="L34" s="279"/>
      <c r="M34" s="279"/>
      <c r="N34" s="279"/>
    </row>
    <row r="35" spans="1:14" ht="18">
      <c r="A35" s="111" t="s">
        <v>172</v>
      </c>
      <c r="B35" s="702"/>
      <c r="C35" s="702"/>
      <c r="D35" s="702"/>
      <c r="E35" s="702"/>
      <c r="F35" s="702"/>
      <c r="G35" s="702"/>
      <c r="H35" s="702"/>
      <c r="I35" s="702"/>
      <c r="J35" s="702"/>
      <c r="K35" s="702"/>
      <c r="L35" s="702"/>
      <c r="M35" s="702"/>
      <c r="N35" s="702"/>
    </row>
    <row r="36" spans="1:14" ht="18">
      <c r="A36" s="111"/>
      <c r="B36" s="702"/>
      <c r="C36" s="702"/>
      <c r="D36" s="702"/>
      <c r="E36" s="702"/>
      <c r="F36" s="702"/>
      <c r="G36" s="702"/>
      <c r="H36" s="702"/>
      <c r="I36" s="702"/>
      <c r="J36" s="702"/>
      <c r="K36" s="702"/>
      <c r="L36" s="702"/>
      <c r="M36" s="702"/>
      <c r="N36" s="702"/>
    </row>
    <row r="37" spans="1:14" ht="16.5" thickBot="1">
      <c r="A37" s="43"/>
      <c r="B37" s="1074" t="s">
        <v>20</v>
      </c>
      <c r="C37" s="1075"/>
      <c r="D37" s="1075"/>
      <c r="E37" s="1075"/>
      <c r="F37" s="1075"/>
      <c r="G37" s="1075"/>
      <c r="H37" s="1075"/>
      <c r="I37" s="1075"/>
      <c r="J37" s="1075"/>
      <c r="K37" s="1075"/>
      <c r="L37" s="1076"/>
      <c r="M37" s="1076"/>
      <c r="N37" s="1076"/>
    </row>
    <row r="38" spans="1:14" ht="16.5" thickBot="1">
      <c r="A38" s="43"/>
      <c r="B38" s="24"/>
      <c r="C38" s="1077">
        <v>1</v>
      </c>
      <c r="D38" s="1078">
        <v>2</v>
      </c>
      <c r="E38" s="1079">
        <v>3</v>
      </c>
      <c r="F38" s="1078" t="s">
        <v>3</v>
      </c>
      <c r="G38" s="1078" t="s">
        <v>4</v>
      </c>
      <c r="H38" s="1078" t="s">
        <v>5</v>
      </c>
      <c r="I38" s="1080" t="s">
        <v>6</v>
      </c>
      <c r="J38" s="1081"/>
      <c r="K38" s="1082"/>
      <c r="L38" s="1076"/>
      <c r="M38" s="1076"/>
      <c r="N38" s="1076"/>
    </row>
    <row r="39" spans="1:14">
      <c r="A39" s="533">
        <v>1</v>
      </c>
      <c r="B39" s="1083" t="s">
        <v>348</v>
      </c>
      <c r="C39" s="1084">
        <v>0</v>
      </c>
      <c r="D39" s="1084">
        <v>3</v>
      </c>
      <c r="E39" s="1084">
        <v>0</v>
      </c>
      <c r="F39" s="1084">
        <f>SUM(C39:E39)</f>
        <v>3</v>
      </c>
      <c r="G39" s="1084">
        <f>M48+N50+N52</f>
        <v>2</v>
      </c>
      <c r="H39" s="1084">
        <f>N48+M50+M52</f>
        <v>6</v>
      </c>
      <c r="I39" s="1085">
        <f>RANK(F39,$F$37:F42,0)</f>
        <v>3</v>
      </c>
      <c r="J39" s="1086"/>
      <c r="K39" s="1086"/>
      <c r="L39" s="1076"/>
      <c r="M39" s="1076"/>
      <c r="N39" s="1076"/>
    </row>
    <row r="40" spans="1:14">
      <c r="A40" s="770">
        <v>2</v>
      </c>
      <c r="B40" s="1087" t="s">
        <v>350</v>
      </c>
      <c r="C40" s="1088">
        <v>3</v>
      </c>
      <c r="D40" s="1088">
        <v>3</v>
      </c>
      <c r="E40" s="1088">
        <v>3</v>
      </c>
      <c r="F40" s="1088">
        <f>SUM(C40:E40)</f>
        <v>9</v>
      </c>
      <c r="G40" s="1088">
        <f>N48+N51+M53</f>
        <v>16</v>
      </c>
      <c r="H40" s="1088">
        <f>M48+M51+N53</f>
        <v>0</v>
      </c>
      <c r="I40" s="1089">
        <f>RANK(F40,$F$37:F43,0)</f>
        <v>1</v>
      </c>
      <c r="J40" s="1086"/>
      <c r="K40" s="1086"/>
      <c r="L40" s="1076"/>
      <c r="M40" s="1076"/>
      <c r="N40" s="1076"/>
    </row>
    <row r="41" spans="1:14">
      <c r="A41" s="770">
        <v>3</v>
      </c>
      <c r="B41" s="1087" t="s">
        <v>351</v>
      </c>
      <c r="C41" s="1088">
        <v>0</v>
      </c>
      <c r="D41" s="1088">
        <v>0</v>
      </c>
      <c r="E41" s="1088">
        <v>0</v>
      </c>
      <c r="F41" s="1088">
        <f>SUM(C41:E41)</f>
        <v>0</v>
      </c>
      <c r="G41" s="1088">
        <f>M49+M50+N53</f>
        <v>0</v>
      </c>
      <c r="H41" s="1088">
        <f>N49+N50+M53</f>
        <v>12</v>
      </c>
      <c r="I41" s="1089">
        <f>RANK(F41,$F$37:F44,0)</f>
        <v>4</v>
      </c>
      <c r="J41" s="1086"/>
      <c r="K41" s="1086"/>
      <c r="L41" s="1076"/>
      <c r="M41" s="1076"/>
      <c r="N41" s="1076"/>
    </row>
    <row r="42" spans="1:14" ht="16.5" thickBot="1">
      <c r="A42" s="1090">
        <v>4</v>
      </c>
      <c r="B42" s="1091" t="s">
        <v>352</v>
      </c>
      <c r="C42" s="1092">
        <v>3</v>
      </c>
      <c r="D42" s="1092">
        <v>0</v>
      </c>
      <c r="E42" s="1092">
        <v>3</v>
      </c>
      <c r="F42" s="1092">
        <f>SUM(C42:E42)</f>
        <v>6</v>
      </c>
      <c r="G42" s="1092">
        <f>N49+M51+M52</f>
        <v>5</v>
      </c>
      <c r="H42" s="1092">
        <f>M49+N51+N52</f>
        <v>5</v>
      </c>
      <c r="I42" s="1093">
        <f>RANK(F42,$F$37:F45,0)</f>
        <v>2</v>
      </c>
      <c r="J42" s="1086"/>
      <c r="K42" s="1086"/>
      <c r="L42" s="1076"/>
      <c r="M42" s="1076"/>
      <c r="N42" s="1076"/>
    </row>
    <row r="43" spans="1:14" ht="16.5" thickBot="1">
      <c r="A43" s="44"/>
      <c r="B43" s="790"/>
      <c r="C43" s="1136"/>
      <c r="D43" s="1136"/>
      <c r="E43" s="1136"/>
      <c r="F43" s="1136"/>
      <c r="G43" s="1136"/>
      <c r="H43" s="1136"/>
      <c r="I43" s="1136"/>
      <c r="J43" s="1086"/>
      <c r="K43" s="1086"/>
      <c r="L43" s="1076"/>
      <c r="M43" s="1076"/>
      <c r="N43" s="1076"/>
    </row>
    <row r="44" spans="1:14">
      <c r="A44" s="44"/>
      <c r="B44" s="1137" t="s">
        <v>31</v>
      </c>
      <c r="C44" s="1138"/>
      <c r="D44" s="1139">
        <v>0.58333333333333337</v>
      </c>
      <c r="E44" s="1138" t="s">
        <v>33</v>
      </c>
      <c r="F44" s="1138"/>
      <c r="G44" s="1140"/>
      <c r="H44" s="1094"/>
      <c r="I44" s="1094"/>
      <c r="J44" s="1086"/>
      <c r="K44" s="1086"/>
      <c r="L44" s="1076"/>
      <c r="M44" s="1076"/>
      <c r="N44" s="1076"/>
    </row>
    <row r="45" spans="1:14" ht="16.5" thickBot="1">
      <c r="A45" s="44"/>
      <c r="B45" s="1141" t="s">
        <v>32</v>
      </c>
      <c r="C45" s="1142"/>
      <c r="D45" s="1143">
        <v>1.7361111111111112E-2</v>
      </c>
      <c r="E45" s="1142" t="s">
        <v>34</v>
      </c>
      <c r="F45" s="1142" t="s">
        <v>36</v>
      </c>
      <c r="G45" s="1144" t="s">
        <v>165</v>
      </c>
      <c r="H45" s="1094"/>
      <c r="I45" s="1094"/>
      <c r="J45" s="1086"/>
      <c r="K45" s="1086"/>
      <c r="L45" s="1076"/>
      <c r="M45" s="1076"/>
      <c r="N45" s="1076"/>
    </row>
    <row r="46" spans="1:14" ht="16.5" thickBot="1">
      <c r="A46" s="44"/>
      <c r="B46" s="790"/>
      <c r="C46" s="1094"/>
      <c r="D46" s="1135"/>
      <c r="E46" s="1094"/>
      <c r="F46" s="1094"/>
      <c r="G46" s="1094"/>
      <c r="H46" s="1094"/>
      <c r="I46" s="1094"/>
      <c r="J46" s="1086"/>
      <c r="K46" s="1086"/>
      <c r="L46" s="1076"/>
      <c r="M46" s="1076"/>
      <c r="N46" s="1076"/>
    </row>
    <row r="47" spans="1:14" ht="16.5" thickBot="1">
      <c r="A47" s="60" t="s">
        <v>2</v>
      </c>
      <c r="B47" s="363" t="s">
        <v>1</v>
      </c>
      <c r="C47" s="1450" t="s">
        <v>21</v>
      </c>
      <c r="D47" s="1451"/>
      <c r="E47" s="1451"/>
      <c r="F47" s="1452"/>
      <c r="G47" s="1450" t="s">
        <v>22</v>
      </c>
      <c r="H47" s="1451"/>
      <c r="I47" s="1451"/>
      <c r="J47" s="1452"/>
      <c r="K47" s="1095" t="s">
        <v>23</v>
      </c>
      <c r="L47" s="1095" t="s">
        <v>24</v>
      </c>
      <c r="M47" s="1439" t="s">
        <v>25</v>
      </c>
      <c r="N47" s="1440"/>
    </row>
    <row r="48" spans="1:14">
      <c r="A48" s="533">
        <f>A23+1</f>
        <v>977</v>
      </c>
      <c r="B48" s="1096" t="s">
        <v>28</v>
      </c>
      <c r="C48" s="1453" t="str">
        <f>B39</f>
        <v>Scharn E3</v>
      </c>
      <c r="D48" s="1454"/>
      <c r="E48" s="1454"/>
      <c r="F48" s="1455"/>
      <c r="G48" s="1453" t="str">
        <f>B40</f>
        <v>MVV E</v>
      </c>
      <c r="H48" s="1454"/>
      <c r="I48" s="1454"/>
      <c r="J48" s="1455"/>
      <c r="K48" s="1097">
        <f>D44</f>
        <v>0.58333333333333337</v>
      </c>
      <c r="L48" s="1098">
        <v>2</v>
      </c>
      <c r="M48" s="1099">
        <v>0</v>
      </c>
      <c r="N48" s="1100">
        <v>3</v>
      </c>
    </row>
    <row r="49" spans="1:14">
      <c r="A49" s="770">
        <f>A48+1</f>
        <v>978</v>
      </c>
      <c r="B49" s="562" t="s">
        <v>29</v>
      </c>
      <c r="C49" s="1443" t="str">
        <f>B41</f>
        <v>VV Schaesberg E1</v>
      </c>
      <c r="D49" s="1444"/>
      <c r="E49" s="1444"/>
      <c r="F49" s="1445"/>
      <c r="G49" s="1443" t="str">
        <f>B42</f>
        <v xml:space="preserve">VV DVO E1 </v>
      </c>
      <c r="H49" s="1444"/>
      <c r="I49" s="1444"/>
      <c r="J49" s="1445"/>
      <c r="K49" s="1001">
        <f>D44+D45</f>
        <v>0.60069444444444453</v>
      </c>
      <c r="L49" s="997">
        <v>1</v>
      </c>
      <c r="M49" s="1101">
        <v>0</v>
      </c>
      <c r="N49" s="989">
        <v>2</v>
      </c>
    </row>
    <row r="50" spans="1:14">
      <c r="A50" s="770">
        <f t="shared" ref="A50:A52" si="1">A49+1</f>
        <v>979</v>
      </c>
      <c r="B50" s="562" t="s">
        <v>75</v>
      </c>
      <c r="C50" s="1443" t="str">
        <f>B41</f>
        <v>VV Schaesberg E1</v>
      </c>
      <c r="D50" s="1444"/>
      <c r="E50" s="1444"/>
      <c r="F50" s="1445"/>
      <c r="G50" s="1443" t="str">
        <f>B39</f>
        <v>Scharn E3</v>
      </c>
      <c r="H50" s="1444"/>
      <c r="I50" s="1444"/>
      <c r="J50" s="1445"/>
      <c r="K50" s="1001">
        <f>K49+D45</f>
        <v>0.61805555555555569</v>
      </c>
      <c r="L50" s="997">
        <v>2</v>
      </c>
      <c r="M50" s="1101">
        <v>0</v>
      </c>
      <c r="N50" s="989">
        <v>1</v>
      </c>
    </row>
    <row r="51" spans="1:14">
      <c r="A51" s="770">
        <f t="shared" si="1"/>
        <v>980</v>
      </c>
      <c r="B51" s="562" t="s">
        <v>76</v>
      </c>
      <c r="C51" s="1443" t="str">
        <f>B42</f>
        <v xml:space="preserve">VV DVO E1 </v>
      </c>
      <c r="D51" s="1444"/>
      <c r="E51" s="1444"/>
      <c r="F51" s="1445"/>
      <c r="G51" s="1443" t="str">
        <f>B40</f>
        <v>MVV E</v>
      </c>
      <c r="H51" s="1444"/>
      <c r="I51" s="1444"/>
      <c r="J51" s="1445"/>
      <c r="K51" s="1001">
        <f>K50+D45</f>
        <v>0.63541666666666685</v>
      </c>
      <c r="L51" s="997">
        <v>1</v>
      </c>
      <c r="M51" s="1101">
        <v>0</v>
      </c>
      <c r="N51" s="989">
        <v>4</v>
      </c>
    </row>
    <row r="52" spans="1:14">
      <c r="A52" s="770">
        <f t="shared" si="1"/>
        <v>981</v>
      </c>
      <c r="B52" s="562" t="s">
        <v>77</v>
      </c>
      <c r="C52" s="1443" t="str">
        <f>B42</f>
        <v xml:space="preserve">VV DVO E1 </v>
      </c>
      <c r="D52" s="1444"/>
      <c r="E52" s="1444"/>
      <c r="F52" s="1445"/>
      <c r="G52" s="1443" t="str">
        <f>B39</f>
        <v>Scharn E3</v>
      </c>
      <c r="H52" s="1444"/>
      <c r="I52" s="1444"/>
      <c r="J52" s="1445"/>
      <c r="K52" s="1001">
        <f>K51+D45</f>
        <v>0.65277777777777801</v>
      </c>
      <c r="L52" s="997">
        <v>2</v>
      </c>
      <c r="M52" s="1101">
        <v>3</v>
      </c>
      <c r="N52" s="989">
        <v>1</v>
      </c>
    </row>
    <row r="53" spans="1:14" ht="16.5" thickBot="1">
      <c r="A53" s="1090">
        <f>A52+1</f>
        <v>982</v>
      </c>
      <c r="B53" s="536" t="s">
        <v>30</v>
      </c>
      <c r="C53" s="1456" t="str">
        <f>B40</f>
        <v>MVV E</v>
      </c>
      <c r="D53" s="1457"/>
      <c r="E53" s="1457"/>
      <c r="F53" s="1458"/>
      <c r="G53" s="1456" t="str">
        <f>B41</f>
        <v>VV Schaesberg E1</v>
      </c>
      <c r="H53" s="1457"/>
      <c r="I53" s="1457"/>
      <c r="J53" s="1458"/>
      <c r="K53" s="1102">
        <f>K52+D45</f>
        <v>0.67013888888888917</v>
      </c>
      <c r="L53" s="1103">
        <v>1</v>
      </c>
      <c r="M53" s="1104">
        <v>9</v>
      </c>
      <c r="N53" s="1105">
        <v>0</v>
      </c>
    </row>
    <row r="54" spans="1:14" ht="16.5" thickBot="1">
      <c r="A54" s="44"/>
      <c r="B54" s="44"/>
      <c r="C54" s="1106"/>
      <c r="D54" s="1106"/>
      <c r="E54" s="1106"/>
      <c r="F54" s="1106"/>
      <c r="G54" s="1106"/>
      <c r="H54" s="1106"/>
      <c r="I54" s="1106"/>
      <c r="J54" s="1106"/>
      <c r="K54" s="1107"/>
      <c r="L54" s="1108"/>
      <c r="M54" s="1108"/>
      <c r="N54" s="1109"/>
    </row>
    <row r="55" spans="1:14" ht="16.5" thickBot="1">
      <c r="A55" s="51" t="s">
        <v>19</v>
      </c>
      <c r="B55" s="1049" t="s">
        <v>169</v>
      </c>
      <c r="C55" s="24"/>
      <c r="D55" s="24"/>
      <c r="E55" s="1106"/>
      <c r="F55" s="1106"/>
      <c r="G55" s="1106"/>
      <c r="H55" s="1106"/>
      <c r="I55" s="1106"/>
      <c r="J55" s="1106"/>
      <c r="K55" s="1107"/>
      <c r="L55" s="1108"/>
      <c r="M55" s="1108"/>
      <c r="N55" s="1109"/>
    </row>
    <row r="56" spans="1:14">
      <c r="A56" s="1110">
        <v>1</v>
      </c>
      <c r="B56" s="1284" t="str">
        <f>B40</f>
        <v>MVV E</v>
      </c>
      <c r="C56" s="24"/>
      <c r="D56" s="24"/>
      <c r="E56" s="24"/>
      <c r="F56" s="24"/>
      <c r="G56" s="24"/>
      <c r="H56" s="24"/>
      <c r="I56" s="24"/>
      <c r="J56" s="24"/>
      <c r="K56" s="24"/>
      <c r="L56" s="1076"/>
      <c r="M56" s="1076"/>
      <c r="N56" s="1076"/>
    </row>
    <row r="57" spans="1:14">
      <c r="A57" s="1111">
        <v>2</v>
      </c>
      <c r="B57" s="1285" t="str">
        <f>B42</f>
        <v xml:space="preserve">VV DVO E1 </v>
      </c>
      <c r="C57" s="24"/>
      <c r="D57" s="24"/>
      <c r="E57" s="24"/>
      <c r="F57" s="24"/>
      <c r="G57" s="24"/>
      <c r="H57" s="24"/>
      <c r="I57" s="24"/>
      <c r="J57" s="24"/>
      <c r="K57" s="24"/>
      <c r="L57" s="1076"/>
      <c r="M57" s="1076"/>
      <c r="N57" s="1076"/>
    </row>
    <row r="58" spans="1:14">
      <c r="A58" s="1111">
        <v>3</v>
      </c>
      <c r="B58" s="1286" t="str">
        <f>B39</f>
        <v>Scharn E3</v>
      </c>
      <c r="C58" s="24"/>
      <c r="D58" s="24"/>
      <c r="E58" s="24"/>
      <c r="F58" s="24"/>
      <c r="G58" s="24"/>
      <c r="H58" s="24"/>
      <c r="I58" s="24"/>
      <c r="J58" s="24"/>
      <c r="K58" s="24"/>
      <c r="L58" s="1076"/>
      <c r="M58" s="1076"/>
      <c r="N58" s="1076"/>
    </row>
    <row r="59" spans="1:14" ht="16.5" thickBot="1">
      <c r="A59" s="1112">
        <v>4</v>
      </c>
      <c r="B59" s="1283" t="str">
        <f>B41</f>
        <v>VV Schaesberg E1</v>
      </c>
      <c r="C59" s="24"/>
      <c r="D59" s="24"/>
      <c r="E59" s="24"/>
      <c r="F59" s="24"/>
      <c r="G59" s="24"/>
      <c r="H59" s="24"/>
      <c r="I59" s="24"/>
      <c r="J59" s="24"/>
      <c r="K59" s="24"/>
      <c r="L59" s="1076"/>
      <c r="M59" s="1076"/>
      <c r="N59" s="1076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0.25">
      <c r="A61" s="453" t="s">
        <v>353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">
      <c r="A62" s="476" t="s">
        <v>54</v>
      </c>
      <c r="B62" s="477"/>
      <c r="C62" s="477"/>
      <c r="D62" s="477"/>
      <c r="E62" s="477"/>
      <c r="F62" s="477"/>
      <c r="G62" s="477"/>
      <c r="H62" s="477"/>
      <c r="I62" s="477"/>
      <c r="J62" s="477"/>
      <c r="K62" s="477"/>
      <c r="L62" s="477"/>
      <c r="M62" s="477"/>
      <c r="N62" s="477"/>
    </row>
    <row r="63" spans="1:14" ht="16.5" thickBot="1">
      <c r="A63" s="477"/>
      <c r="B63" s="477"/>
      <c r="C63" s="477"/>
      <c r="D63" s="477"/>
      <c r="E63" s="477"/>
      <c r="F63" s="477"/>
      <c r="G63" s="477"/>
      <c r="H63" s="477"/>
      <c r="I63" s="477"/>
      <c r="J63" s="477"/>
      <c r="K63" s="477"/>
      <c r="L63" s="477"/>
      <c r="M63" s="477"/>
      <c r="N63" s="477"/>
    </row>
    <row r="64" spans="1:14" s="108" customFormat="1">
      <c r="A64" s="477"/>
      <c r="B64" s="478" t="s">
        <v>31</v>
      </c>
      <c r="C64" s="479"/>
      <c r="D64" s="480">
        <v>0.6875</v>
      </c>
      <c r="E64" s="481" t="s">
        <v>33</v>
      </c>
      <c r="F64" s="479"/>
      <c r="G64" s="482"/>
      <c r="H64" s="477"/>
      <c r="I64" s="477"/>
      <c r="J64" s="477"/>
      <c r="K64" s="477"/>
      <c r="L64" s="477"/>
      <c r="M64" s="477"/>
      <c r="N64" s="477"/>
    </row>
    <row r="65" spans="1:14" s="108" customFormat="1" ht="16.5" thickBot="1">
      <c r="A65" s="477"/>
      <c r="B65" s="483" t="s">
        <v>32</v>
      </c>
      <c r="C65" s="484"/>
      <c r="D65" s="485">
        <v>1.3888888888888888E-2</v>
      </c>
      <c r="E65" s="486" t="s">
        <v>34</v>
      </c>
      <c r="F65" s="484" t="s">
        <v>36</v>
      </c>
      <c r="G65" s="487" t="s">
        <v>81</v>
      </c>
      <c r="H65" s="477"/>
      <c r="I65" s="477"/>
      <c r="J65" s="477"/>
      <c r="K65" s="477"/>
      <c r="L65" s="477"/>
      <c r="M65" s="477"/>
      <c r="N65" s="477"/>
    </row>
    <row r="66" spans="1:14" s="108" customFormat="1">
      <c r="A66" s="477"/>
      <c r="B66" s="477"/>
      <c r="C66" s="477"/>
      <c r="D66" s="477"/>
      <c r="E66" s="477"/>
      <c r="F66" s="477"/>
      <c r="G66" s="477"/>
      <c r="H66" s="477"/>
      <c r="I66" s="477"/>
      <c r="J66" s="477"/>
      <c r="K66" s="477"/>
      <c r="L66" s="477"/>
      <c r="M66" s="477"/>
      <c r="N66" s="477"/>
    </row>
    <row r="67" spans="1:14" s="108" customFormat="1">
      <c r="A67" s="488" t="s">
        <v>44</v>
      </c>
      <c r="B67" s="477"/>
      <c r="C67" s="477"/>
      <c r="D67" s="477"/>
      <c r="E67" s="477"/>
      <c r="F67" s="477"/>
      <c r="G67" s="477"/>
      <c r="H67" s="477"/>
      <c r="I67" s="477"/>
      <c r="J67" s="477"/>
      <c r="K67" s="477"/>
      <c r="L67" s="477"/>
      <c r="M67" s="477"/>
      <c r="N67" s="477"/>
    </row>
    <row r="68" spans="1:14" s="108" customFormat="1" ht="16.5" thickBot="1">
      <c r="A68" s="477"/>
      <c r="B68" s="477"/>
      <c r="C68" s="477"/>
      <c r="D68" s="477"/>
      <c r="E68" s="477"/>
      <c r="F68" s="477"/>
      <c r="G68" s="477"/>
      <c r="H68" s="477"/>
      <c r="I68" s="477"/>
      <c r="J68" s="477"/>
      <c r="K68" s="477"/>
      <c r="L68" s="477"/>
      <c r="M68" s="477"/>
      <c r="N68" s="477"/>
    </row>
    <row r="69" spans="1:14" s="108" customFormat="1" ht="16.5" thickBot="1">
      <c r="A69" s="428" t="s">
        <v>2</v>
      </c>
      <c r="B69" s="1052" t="s">
        <v>1</v>
      </c>
      <c r="C69" s="1441" t="s">
        <v>27</v>
      </c>
      <c r="D69" s="1441"/>
      <c r="E69" s="1441"/>
      <c r="F69" s="1441"/>
      <c r="G69" s="1441" t="s">
        <v>22</v>
      </c>
      <c r="H69" s="1441"/>
      <c r="I69" s="1441"/>
      <c r="J69" s="1441"/>
      <c r="K69" s="1052" t="s">
        <v>23</v>
      </c>
      <c r="L69" s="1052" t="s">
        <v>24</v>
      </c>
      <c r="M69" s="1428" t="s">
        <v>25</v>
      </c>
      <c r="N69" s="1442"/>
    </row>
    <row r="70" spans="1:14" s="108" customFormat="1" ht="16.5" customHeight="1">
      <c r="A70" s="489">
        <f>A53+1</f>
        <v>983</v>
      </c>
      <c r="B70" s="490" t="s">
        <v>43</v>
      </c>
      <c r="C70" s="1465" t="str">
        <f>B29</f>
        <v xml:space="preserve">FC Geleen Zuid E1 </v>
      </c>
      <c r="D70" s="1465"/>
      <c r="E70" s="1465"/>
      <c r="F70" s="1465"/>
      <c r="G70" s="1465" t="str">
        <f>B57</f>
        <v xml:space="preserve">VV DVO E1 </v>
      </c>
      <c r="H70" s="1465"/>
      <c r="I70" s="1465"/>
      <c r="J70" s="1465"/>
      <c r="K70" s="491">
        <f>D64</f>
        <v>0.6875</v>
      </c>
      <c r="L70" s="490">
        <v>1</v>
      </c>
      <c r="M70" s="1030">
        <v>0</v>
      </c>
      <c r="N70" s="1031">
        <v>2</v>
      </c>
    </row>
    <row r="71" spans="1:14" s="108" customFormat="1" ht="16.5" customHeight="1" thickBot="1">
      <c r="A71" s="492">
        <f>A70+1</f>
        <v>984</v>
      </c>
      <c r="B71" s="493" t="s">
        <v>42</v>
      </c>
      <c r="C71" s="1466" t="str">
        <f>B30</f>
        <v xml:space="preserve">Scharn E1 </v>
      </c>
      <c r="D71" s="1466"/>
      <c r="E71" s="1466"/>
      <c r="F71" s="1466"/>
      <c r="G71" s="1466" t="str">
        <f>B56</f>
        <v>MVV E</v>
      </c>
      <c r="H71" s="1466"/>
      <c r="I71" s="1466"/>
      <c r="J71" s="1466"/>
      <c r="K71" s="494">
        <f>D64</f>
        <v>0.6875</v>
      </c>
      <c r="L71" s="493">
        <v>2</v>
      </c>
      <c r="M71" s="1032">
        <v>1</v>
      </c>
      <c r="N71" s="1033">
        <v>2</v>
      </c>
    </row>
    <row r="72" spans="1:14" s="108" customFormat="1">
      <c r="A72" s="495"/>
      <c r="B72" s="495"/>
      <c r="C72" s="1446"/>
      <c r="D72" s="1446"/>
      <c r="E72" s="1446"/>
      <c r="F72" s="1446"/>
      <c r="G72" s="1446"/>
      <c r="H72" s="1446"/>
      <c r="I72" s="1446"/>
      <c r="J72" s="1446"/>
      <c r="K72" s="495"/>
      <c r="L72" s="495"/>
      <c r="M72" s="495"/>
      <c r="N72" s="495"/>
    </row>
    <row r="73" spans="1:14" s="108" customFormat="1">
      <c r="A73" s="488" t="s">
        <v>140</v>
      </c>
      <c r="B73" s="495"/>
      <c r="C73" s="1446"/>
      <c r="D73" s="1446"/>
      <c r="E73" s="1446"/>
      <c r="F73" s="1446"/>
      <c r="G73" s="1446"/>
      <c r="H73" s="1446"/>
      <c r="I73" s="1446"/>
      <c r="J73" s="1446"/>
      <c r="K73" s="495"/>
      <c r="L73" s="495"/>
      <c r="M73" s="495"/>
      <c r="N73" s="495"/>
    </row>
    <row r="74" spans="1:14" s="108" customFormat="1" ht="16.5" thickBot="1">
      <c r="A74" s="495"/>
      <c r="B74" s="495"/>
      <c r="C74" s="1446"/>
      <c r="D74" s="1446"/>
      <c r="E74" s="1446"/>
      <c r="F74" s="1446"/>
      <c r="G74" s="1446"/>
      <c r="H74" s="1446"/>
      <c r="I74" s="1446"/>
      <c r="J74" s="1446"/>
      <c r="K74" s="495"/>
      <c r="L74" s="495"/>
      <c r="M74" s="495"/>
      <c r="N74" s="495"/>
    </row>
    <row r="75" spans="1:14" s="108" customFormat="1">
      <c r="A75" s="496" t="s">
        <v>2</v>
      </c>
      <c r="B75" s="1054" t="s">
        <v>1</v>
      </c>
      <c r="C75" s="1462" t="s">
        <v>27</v>
      </c>
      <c r="D75" s="1462"/>
      <c r="E75" s="1462"/>
      <c r="F75" s="1462"/>
      <c r="G75" s="1462" t="s">
        <v>22</v>
      </c>
      <c r="H75" s="1462"/>
      <c r="I75" s="1462"/>
      <c r="J75" s="1462"/>
      <c r="K75" s="1054" t="s">
        <v>23</v>
      </c>
      <c r="L75" s="1054" t="s">
        <v>24</v>
      </c>
      <c r="M75" s="1459" t="s">
        <v>25</v>
      </c>
      <c r="N75" s="1460"/>
    </row>
    <row r="76" spans="1:14" s="108" customFormat="1" ht="16.5" customHeight="1" thickBot="1">
      <c r="A76" s="498">
        <f>A71+1</f>
        <v>985</v>
      </c>
      <c r="B76" s="499" t="s">
        <v>138</v>
      </c>
      <c r="C76" s="1461" t="str">
        <f>B31</f>
        <v xml:space="preserve">Sporting Heerlen E1 </v>
      </c>
      <c r="D76" s="1461"/>
      <c r="E76" s="1461"/>
      <c r="F76" s="1461"/>
      <c r="G76" s="1461" t="str">
        <f>B58</f>
        <v>Scharn E3</v>
      </c>
      <c r="H76" s="1461"/>
      <c r="I76" s="1461"/>
      <c r="J76" s="1461"/>
      <c r="K76" s="500">
        <f>D64+D65</f>
        <v>0.70138888888888884</v>
      </c>
      <c r="L76" s="499">
        <v>1</v>
      </c>
      <c r="M76" s="1032">
        <v>1</v>
      </c>
      <c r="N76" s="1034">
        <v>4</v>
      </c>
    </row>
    <row r="77" spans="1:14" s="108" customFormat="1" ht="15.75" customHeight="1">
      <c r="A77" s="501"/>
      <c r="B77" s="501"/>
      <c r="C77" s="682"/>
      <c r="D77" s="682"/>
      <c r="E77" s="682"/>
      <c r="F77" s="682"/>
      <c r="G77" s="682"/>
      <c r="H77" s="682"/>
      <c r="I77" s="682"/>
      <c r="J77" s="682"/>
      <c r="K77" s="502"/>
      <c r="L77" s="501"/>
      <c r="M77" s="501"/>
      <c r="N77" s="501"/>
    </row>
    <row r="78" spans="1:14" s="108" customFormat="1" ht="15.75" customHeight="1">
      <c r="A78" s="488" t="s">
        <v>141</v>
      </c>
      <c r="B78" s="501"/>
      <c r="C78" s="682"/>
      <c r="D78" s="682"/>
      <c r="E78" s="682"/>
      <c r="F78" s="682"/>
      <c r="G78" s="682"/>
      <c r="H78" s="682"/>
      <c r="I78" s="682"/>
      <c r="J78" s="682"/>
      <c r="K78" s="502"/>
      <c r="L78" s="501"/>
      <c r="M78" s="501"/>
      <c r="N78" s="501"/>
    </row>
    <row r="79" spans="1:14" s="108" customFormat="1" ht="15.75" customHeight="1" thickBot="1">
      <c r="A79" s="501"/>
      <c r="B79" s="501"/>
      <c r="C79" s="682"/>
      <c r="D79" s="682"/>
      <c r="E79" s="682"/>
      <c r="F79" s="682"/>
      <c r="G79" s="682"/>
      <c r="H79" s="682"/>
      <c r="I79" s="682"/>
      <c r="J79" s="682"/>
      <c r="K79" s="502"/>
      <c r="L79" s="501"/>
      <c r="M79" s="501"/>
      <c r="N79" s="501"/>
    </row>
    <row r="80" spans="1:14" s="108" customFormat="1" ht="15.75" customHeight="1" thickBot="1">
      <c r="A80" s="428" t="s">
        <v>2</v>
      </c>
      <c r="B80" s="1052" t="s">
        <v>1</v>
      </c>
      <c r="C80" s="1441" t="s">
        <v>27</v>
      </c>
      <c r="D80" s="1441"/>
      <c r="E80" s="1441"/>
      <c r="F80" s="1441"/>
      <c r="G80" s="1441" t="s">
        <v>22</v>
      </c>
      <c r="H80" s="1441"/>
      <c r="I80" s="1441"/>
      <c r="J80" s="1441"/>
      <c r="K80" s="1052" t="s">
        <v>23</v>
      </c>
      <c r="L80" s="1052" t="s">
        <v>24</v>
      </c>
      <c r="M80" s="1428" t="s">
        <v>25</v>
      </c>
      <c r="N80" s="1442"/>
    </row>
    <row r="81" spans="1:14" s="108" customFormat="1" ht="16.5" customHeight="1" thickBot="1">
      <c r="A81" s="503">
        <f>A76+1</f>
        <v>986</v>
      </c>
      <c r="B81" s="504" t="s">
        <v>139</v>
      </c>
      <c r="C81" s="1463" t="str">
        <f>B32</f>
        <v xml:space="preserve">UOW '02 E1 </v>
      </c>
      <c r="D81" s="1463"/>
      <c r="E81" s="1463"/>
      <c r="F81" s="1463"/>
      <c r="G81" s="1463" t="str">
        <f>B59</f>
        <v>VV Schaesberg E1</v>
      </c>
      <c r="H81" s="1463"/>
      <c r="I81" s="1463"/>
      <c r="J81" s="1463"/>
      <c r="K81" s="505">
        <f>D64+D65</f>
        <v>0.70138888888888884</v>
      </c>
      <c r="L81" s="504">
        <v>2</v>
      </c>
      <c r="M81" s="1035">
        <v>1</v>
      </c>
      <c r="N81" s="1036">
        <v>3</v>
      </c>
    </row>
    <row r="82" spans="1:14" s="108" customFormat="1">
      <c r="A82" s="495"/>
      <c r="B82" s="495"/>
      <c r="C82" s="1050"/>
      <c r="D82" s="1050"/>
      <c r="E82" s="1050"/>
      <c r="F82" s="1050"/>
      <c r="G82" s="1050"/>
      <c r="H82" s="1050"/>
      <c r="I82" s="1050"/>
      <c r="J82" s="1050"/>
      <c r="K82" s="495"/>
      <c r="L82" s="495"/>
      <c r="M82" s="495"/>
      <c r="N82" s="495"/>
    </row>
    <row r="83" spans="1:14" s="108" customFormat="1">
      <c r="A83" s="488" t="s">
        <v>46</v>
      </c>
      <c r="B83" s="477"/>
      <c r="C83" s="1446"/>
      <c r="D83" s="1446"/>
      <c r="E83" s="1446"/>
      <c r="F83" s="1446"/>
      <c r="G83" s="1446"/>
      <c r="H83" s="1446"/>
      <c r="I83" s="1446"/>
      <c r="J83" s="1446"/>
      <c r="K83" s="477"/>
      <c r="L83" s="477"/>
      <c r="M83" s="477"/>
      <c r="N83" s="477"/>
    </row>
    <row r="84" spans="1:14" s="108" customFormat="1" ht="16.5" thickBot="1">
      <c r="A84" s="488"/>
      <c r="B84" s="477"/>
      <c r="C84" s="1050"/>
      <c r="D84" s="1050"/>
      <c r="E84" s="1050"/>
      <c r="F84" s="1050"/>
      <c r="G84" s="1050"/>
      <c r="H84" s="1050"/>
      <c r="I84" s="1050"/>
      <c r="J84" s="1050"/>
      <c r="K84" s="477"/>
      <c r="L84" s="477"/>
      <c r="M84" s="477"/>
      <c r="N84" s="477"/>
    </row>
    <row r="85" spans="1:14" s="108" customFormat="1" ht="16.5" thickBot="1">
      <c r="A85" s="428" t="s">
        <v>2</v>
      </c>
      <c r="B85" s="1052" t="s">
        <v>1</v>
      </c>
      <c r="C85" s="1441" t="s">
        <v>27</v>
      </c>
      <c r="D85" s="1441"/>
      <c r="E85" s="1441"/>
      <c r="F85" s="1441"/>
      <c r="G85" s="1441" t="s">
        <v>22</v>
      </c>
      <c r="H85" s="1441"/>
      <c r="I85" s="1441"/>
      <c r="J85" s="1441"/>
      <c r="K85" s="1052" t="s">
        <v>23</v>
      </c>
      <c r="L85" s="1052" t="s">
        <v>24</v>
      </c>
      <c r="M85" s="1428" t="s">
        <v>25</v>
      </c>
      <c r="N85" s="1442"/>
    </row>
    <row r="86" spans="1:14" s="108" customFormat="1" ht="16.5" customHeight="1" thickBot="1">
      <c r="A86" s="492">
        <f>A81+1</f>
        <v>987</v>
      </c>
      <c r="B86" s="1053" t="s">
        <v>385</v>
      </c>
      <c r="C86" s="1463" t="s">
        <v>452</v>
      </c>
      <c r="D86" s="1463"/>
      <c r="E86" s="1463"/>
      <c r="F86" s="1463"/>
      <c r="G86" s="1463" t="str">
        <f>C71</f>
        <v xml:space="preserve">Scharn E1 </v>
      </c>
      <c r="H86" s="1463"/>
      <c r="I86" s="1463"/>
      <c r="J86" s="1463"/>
      <c r="K86" s="494">
        <f>K81+D65</f>
        <v>0.71527777777777768</v>
      </c>
      <c r="L86" s="493">
        <v>2</v>
      </c>
      <c r="M86" s="1032">
        <v>1</v>
      </c>
      <c r="N86" s="1033">
        <v>1</v>
      </c>
    </row>
    <row r="87" spans="1:14" s="108" customFormat="1">
      <c r="A87" s="477"/>
      <c r="B87" s="495"/>
      <c r="C87" s="1050"/>
      <c r="D87" s="1050"/>
      <c r="E87" s="1050"/>
      <c r="F87" s="1050"/>
      <c r="G87" s="1050"/>
      <c r="H87" s="1050"/>
      <c r="I87" s="1050"/>
      <c r="J87" s="1050"/>
      <c r="K87" s="477"/>
      <c r="L87" s="477"/>
      <c r="M87" s="477"/>
      <c r="N87" s="477"/>
    </row>
    <row r="88" spans="1:14" s="108" customFormat="1">
      <c r="A88" s="488" t="s">
        <v>45</v>
      </c>
      <c r="B88" s="477"/>
      <c r="C88" s="1446"/>
      <c r="D88" s="1446"/>
      <c r="E88" s="1446"/>
      <c r="F88" s="1446"/>
      <c r="G88" s="1446"/>
      <c r="H88" s="1446"/>
      <c r="I88" s="1446"/>
      <c r="J88" s="1446"/>
      <c r="K88" s="477"/>
      <c r="L88" s="477"/>
      <c r="M88" s="477"/>
      <c r="N88" s="477"/>
    </row>
    <row r="89" spans="1:14" s="108" customFormat="1" ht="16.5" customHeight="1" thickBot="1">
      <c r="A89" s="488"/>
      <c r="B89" s="477"/>
      <c r="C89" s="1050"/>
      <c r="D89" s="1050"/>
      <c r="E89" s="1050"/>
      <c r="F89" s="1050"/>
      <c r="G89" s="1050"/>
      <c r="H89" s="1050"/>
      <c r="I89" s="1050"/>
      <c r="J89" s="1050"/>
      <c r="K89" s="477"/>
      <c r="L89" s="477"/>
      <c r="M89" s="477"/>
      <c r="N89" s="477"/>
    </row>
    <row r="90" spans="1:14" s="108" customFormat="1" ht="16.5" thickBot="1">
      <c r="A90" s="428" t="s">
        <v>2</v>
      </c>
      <c r="B90" s="1052" t="s">
        <v>1</v>
      </c>
      <c r="C90" s="1441" t="s">
        <v>27</v>
      </c>
      <c r="D90" s="1441"/>
      <c r="E90" s="1441"/>
      <c r="F90" s="1441"/>
      <c r="G90" s="1441" t="s">
        <v>22</v>
      </c>
      <c r="H90" s="1441"/>
      <c r="I90" s="1441"/>
      <c r="J90" s="1441"/>
      <c r="K90" s="1052" t="s">
        <v>23</v>
      </c>
      <c r="L90" s="1052" t="s">
        <v>24</v>
      </c>
      <c r="M90" s="1428" t="s">
        <v>25</v>
      </c>
      <c r="N90" s="1442"/>
    </row>
    <row r="91" spans="1:14" s="108" customFormat="1" ht="16.5" customHeight="1" thickBot="1">
      <c r="A91" s="492">
        <f>A86+1</f>
        <v>988</v>
      </c>
      <c r="B91" s="504" t="s">
        <v>386</v>
      </c>
      <c r="C91" s="1463" t="str">
        <f>G70</f>
        <v xml:space="preserve">VV DVO E1 </v>
      </c>
      <c r="D91" s="1463"/>
      <c r="E91" s="1463"/>
      <c r="F91" s="1463"/>
      <c r="G91" s="1463" t="str">
        <f>G71</f>
        <v>MVV E</v>
      </c>
      <c r="H91" s="1463"/>
      <c r="I91" s="1463"/>
      <c r="J91" s="1463"/>
      <c r="K91" s="494">
        <f>K86</f>
        <v>0.71527777777777768</v>
      </c>
      <c r="L91" s="493">
        <v>1</v>
      </c>
      <c r="M91" s="1032">
        <v>0</v>
      </c>
      <c r="N91" s="1033">
        <v>4</v>
      </c>
    </row>
    <row r="92" spans="1:14">
      <c r="A92" s="1"/>
      <c r="B92" s="1"/>
      <c r="C92" s="1464"/>
      <c r="D92" s="1464"/>
      <c r="E92" s="1464"/>
      <c r="F92" s="1464"/>
      <c r="G92" s="1464"/>
      <c r="H92" s="1464"/>
      <c r="I92" s="1464"/>
      <c r="J92" s="1464"/>
      <c r="K92" s="1"/>
      <c r="L92" s="1"/>
      <c r="M92" s="1"/>
      <c r="N92" s="1"/>
    </row>
    <row r="93" spans="1:14" ht="16.5" thickBot="1">
      <c r="A93" s="1"/>
      <c r="B93" s="1"/>
      <c r="C93" s="1051"/>
      <c r="D93" s="1051"/>
      <c r="E93" s="1051"/>
      <c r="F93" s="1051"/>
      <c r="G93" s="1051"/>
      <c r="H93" s="1051"/>
      <c r="I93" s="1051"/>
      <c r="J93" s="1051"/>
      <c r="K93" s="1"/>
      <c r="L93" s="1"/>
      <c r="M93" s="1"/>
      <c r="N93" s="1"/>
    </row>
    <row r="94" spans="1:14" ht="16.5" thickBot="1">
      <c r="A94" s="506"/>
      <c r="B94" s="507" t="s">
        <v>19</v>
      </c>
      <c r="C94" s="1051"/>
      <c r="D94" s="1051"/>
      <c r="E94" s="1051"/>
      <c r="F94" s="1051"/>
      <c r="G94" s="1051"/>
      <c r="H94" s="1051"/>
      <c r="I94" s="1051"/>
      <c r="J94" s="1051"/>
      <c r="K94" s="1"/>
      <c r="L94" s="1"/>
      <c r="M94" s="1"/>
      <c r="N94" s="1"/>
    </row>
    <row r="95" spans="1:14">
      <c r="A95" s="508">
        <v>1</v>
      </c>
      <c r="B95" s="509" t="str">
        <f>G91</f>
        <v>MVV E</v>
      </c>
      <c r="C95" s="1051"/>
      <c r="D95" s="1051"/>
      <c r="E95" s="1051"/>
      <c r="F95" s="1051"/>
      <c r="G95" s="1051"/>
      <c r="H95" s="1051"/>
      <c r="I95" s="1051"/>
      <c r="J95" s="1051"/>
      <c r="K95" s="1"/>
      <c r="L95" s="1"/>
      <c r="M95" s="1"/>
      <c r="N95" s="1"/>
    </row>
    <row r="96" spans="1:14">
      <c r="A96" s="510">
        <v>2</v>
      </c>
      <c r="B96" s="511" t="str">
        <f>C91</f>
        <v xml:space="preserve">VV DVO E1 </v>
      </c>
      <c r="C96" s="1051"/>
      <c r="D96" s="1051"/>
      <c r="E96" s="1051"/>
      <c r="F96" s="1051"/>
      <c r="G96" s="1051"/>
      <c r="H96" s="1051"/>
      <c r="I96" s="1051"/>
      <c r="J96" s="1051"/>
      <c r="K96" s="1"/>
      <c r="L96" s="1"/>
      <c r="M96" s="1"/>
      <c r="N96" s="1"/>
    </row>
    <row r="97" spans="1:14">
      <c r="A97" s="510">
        <v>3</v>
      </c>
      <c r="B97" s="511" t="str">
        <f>C86</f>
        <v>Geleen Zuid E1 w.n.s.</v>
      </c>
      <c r="C97" s="1051"/>
      <c r="D97" s="1051"/>
      <c r="E97" s="1051"/>
      <c r="F97" s="1051"/>
      <c r="G97" s="1051"/>
      <c r="H97" s="1051"/>
      <c r="I97" s="1051"/>
      <c r="J97" s="1051"/>
      <c r="K97" s="1"/>
      <c r="L97" s="1"/>
      <c r="M97" s="1"/>
      <c r="N97" s="1"/>
    </row>
    <row r="98" spans="1:14">
      <c r="A98" s="510">
        <v>4</v>
      </c>
      <c r="B98" s="511" t="str">
        <f>G86</f>
        <v xml:space="preserve">Scharn E1 </v>
      </c>
      <c r="C98" s="1051"/>
      <c r="D98" s="1051"/>
      <c r="E98" s="1051"/>
      <c r="F98" s="1051"/>
      <c r="G98" s="1051"/>
      <c r="H98" s="1051"/>
      <c r="I98" s="1051"/>
      <c r="J98" s="1051"/>
      <c r="K98" s="1"/>
      <c r="L98" s="1"/>
      <c r="M98" s="1"/>
      <c r="N98" s="1"/>
    </row>
    <row r="99" spans="1:14">
      <c r="A99" s="510">
        <v>5</v>
      </c>
      <c r="B99" s="511" t="str">
        <f>G76</f>
        <v>Scharn E3</v>
      </c>
      <c r="C99" s="1051"/>
      <c r="D99" s="1051"/>
      <c r="E99" s="1051"/>
      <c r="F99" s="1051"/>
      <c r="G99" s="1051"/>
      <c r="H99" s="1051"/>
      <c r="I99" s="1051"/>
      <c r="J99" s="1051"/>
      <c r="K99" s="1"/>
      <c r="L99" s="1"/>
      <c r="M99" s="1"/>
      <c r="N99" s="1"/>
    </row>
    <row r="100" spans="1:14">
      <c r="A100" s="510">
        <v>6</v>
      </c>
      <c r="B100" s="511" t="str">
        <f>C76</f>
        <v xml:space="preserve">Sporting Heerlen E1 </v>
      </c>
      <c r="C100" s="1051"/>
      <c r="D100" s="1051"/>
      <c r="E100" s="1051"/>
      <c r="F100" s="1051"/>
      <c r="G100" s="1051"/>
      <c r="H100" s="1051"/>
      <c r="I100" s="1051"/>
      <c r="J100" s="1051"/>
      <c r="K100" s="1"/>
      <c r="L100" s="1"/>
      <c r="M100" s="1"/>
      <c r="N100" s="1"/>
    </row>
    <row r="101" spans="1:14">
      <c r="A101" s="510">
        <v>7</v>
      </c>
      <c r="B101" s="511" t="str">
        <f>G81</f>
        <v>VV Schaesberg E1</v>
      </c>
      <c r="C101" s="1051"/>
      <c r="D101" s="1051"/>
      <c r="E101" s="1051"/>
      <c r="F101" s="1051"/>
      <c r="G101" s="1051"/>
      <c r="H101" s="1051"/>
      <c r="I101" s="1051"/>
      <c r="J101" s="1051"/>
      <c r="K101" s="1"/>
      <c r="L101" s="1"/>
      <c r="M101" s="1"/>
      <c r="N101" s="1"/>
    </row>
    <row r="102" spans="1:14" ht="16.5" thickBot="1">
      <c r="A102" s="512">
        <v>8</v>
      </c>
      <c r="B102" s="513" t="str">
        <f>C81</f>
        <v xml:space="preserve">UOW '02 E1 </v>
      </c>
      <c r="C102" s="1051"/>
      <c r="D102" s="1051"/>
      <c r="E102" s="1051"/>
      <c r="F102" s="1051"/>
      <c r="G102" s="1051"/>
      <c r="H102" s="1051"/>
      <c r="I102" s="1051"/>
      <c r="J102" s="1051"/>
      <c r="K102" s="1"/>
      <c r="L102" s="1"/>
      <c r="M102" s="1"/>
      <c r="N102" s="1"/>
    </row>
    <row r="103" spans="1:14">
      <c r="A103" s="1"/>
      <c r="B103" s="1"/>
      <c r="C103" s="1051"/>
      <c r="D103" s="1051"/>
      <c r="E103" s="1051"/>
      <c r="F103" s="1051"/>
      <c r="G103" s="1051"/>
      <c r="H103" s="1051"/>
      <c r="I103" s="1051"/>
      <c r="J103" s="1051"/>
      <c r="K103" s="1"/>
      <c r="L103" s="1"/>
      <c r="M103" s="1"/>
      <c r="N103" s="1"/>
    </row>
    <row r="104" spans="1:14" ht="20.25">
      <c r="A104" s="453" t="s">
        <v>345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1" t="s">
        <v>297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1" t="s">
        <v>450</v>
      </c>
      <c r="B107" s="1" t="s">
        <v>451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</sheetData>
  <mergeCells count="69">
    <mergeCell ref="C91:F91"/>
    <mergeCell ref="G91:J91"/>
    <mergeCell ref="C92:F92"/>
    <mergeCell ref="G92:J92"/>
    <mergeCell ref="C53:F53"/>
    <mergeCell ref="C90:F90"/>
    <mergeCell ref="G90:J90"/>
    <mergeCell ref="C73:F73"/>
    <mergeCell ref="G73:J73"/>
    <mergeCell ref="C74:F74"/>
    <mergeCell ref="G74:J74"/>
    <mergeCell ref="C70:F70"/>
    <mergeCell ref="G70:J70"/>
    <mergeCell ref="C71:F71"/>
    <mergeCell ref="G71:J71"/>
    <mergeCell ref="C72:F72"/>
    <mergeCell ref="M90:N90"/>
    <mergeCell ref="C81:F81"/>
    <mergeCell ref="G81:J81"/>
    <mergeCell ref="C83:F83"/>
    <mergeCell ref="G83:J83"/>
    <mergeCell ref="C85:F85"/>
    <mergeCell ref="G85:J85"/>
    <mergeCell ref="M85:N85"/>
    <mergeCell ref="C86:F86"/>
    <mergeCell ref="G86:J86"/>
    <mergeCell ref="C88:F88"/>
    <mergeCell ref="G88:J88"/>
    <mergeCell ref="M75:N75"/>
    <mergeCell ref="C76:F76"/>
    <mergeCell ref="G76:J76"/>
    <mergeCell ref="C80:F80"/>
    <mergeCell ref="G80:J80"/>
    <mergeCell ref="M80:N80"/>
    <mergeCell ref="C75:F75"/>
    <mergeCell ref="G75:J75"/>
    <mergeCell ref="G72:J72"/>
    <mergeCell ref="C23:F23"/>
    <mergeCell ref="G23:J23"/>
    <mergeCell ref="C47:F47"/>
    <mergeCell ref="G47:J47"/>
    <mergeCell ref="C49:F49"/>
    <mergeCell ref="C48:F48"/>
    <mergeCell ref="G53:J53"/>
    <mergeCell ref="G52:J52"/>
    <mergeCell ref="G51:J51"/>
    <mergeCell ref="G50:J50"/>
    <mergeCell ref="G49:J49"/>
    <mergeCell ref="G48:J48"/>
    <mergeCell ref="C52:F52"/>
    <mergeCell ref="M47:N47"/>
    <mergeCell ref="C69:F69"/>
    <mergeCell ref="G69:J69"/>
    <mergeCell ref="M69:N69"/>
    <mergeCell ref="C51:F51"/>
    <mergeCell ref="C50:F50"/>
    <mergeCell ref="C20:F20"/>
    <mergeCell ref="G20:J20"/>
    <mergeCell ref="C21:F21"/>
    <mergeCell ref="G21:J21"/>
    <mergeCell ref="C22:F22"/>
    <mergeCell ref="G22:J22"/>
    <mergeCell ref="C19:F19"/>
    <mergeCell ref="G19:J19"/>
    <mergeCell ref="C17:F17"/>
    <mergeCell ref="G17:J17"/>
    <mergeCell ref="M17:N17"/>
    <mergeCell ref="C18:F18"/>
    <mergeCell ref="G18:J18"/>
  </mergeCells>
  <pageMargins left="0.7" right="0.7" top="0.75" bottom="0.75" header="0.3" footer="0.3"/>
  <pageSetup paperSize="9" scale="75" orientation="portrait"/>
  <ignoredErrors>
    <ignoredError sqref="F39:I42 K48:K5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3366FF"/>
  </sheetPr>
  <dimension ref="A2:E15"/>
  <sheetViews>
    <sheetView zoomScale="125" zoomScaleNormal="125" zoomScalePageLayoutView="125" workbookViewId="0">
      <selection activeCell="D8" sqref="D8"/>
    </sheetView>
  </sheetViews>
  <sheetFormatPr defaultColWidth="10.875" defaultRowHeight="15"/>
  <cols>
    <col min="1" max="1" width="8.125" style="911" customWidth="1"/>
    <col min="2" max="2" width="24.5" style="911" customWidth="1"/>
    <col min="3" max="3" width="26" style="911" customWidth="1"/>
    <col min="4" max="5" width="18.125" style="911" customWidth="1"/>
    <col min="6" max="16384" width="10.875" style="911"/>
  </cols>
  <sheetData>
    <row r="2" spans="1:5" ht="18">
      <c r="A2" s="915" t="s">
        <v>287</v>
      </c>
    </row>
    <row r="3" spans="1:5" ht="18">
      <c r="A3" s="915" t="s">
        <v>282</v>
      </c>
    </row>
    <row r="4" spans="1:5" ht="18">
      <c r="A4" s="915"/>
    </row>
    <row r="5" spans="1:5" ht="18">
      <c r="A5" s="915" t="s">
        <v>291</v>
      </c>
    </row>
    <row r="6" spans="1:5" ht="15.75" thickBot="1"/>
    <row r="7" spans="1:5" ht="16.5" thickBot="1">
      <c r="A7" s="1167" t="s">
        <v>23</v>
      </c>
      <c r="B7" s="1168" t="s">
        <v>283</v>
      </c>
      <c r="C7" s="1168" t="s">
        <v>284</v>
      </c>
      <c r="D7" s="1169" t="s">
        <v>362</v>
      </c>
      <c r="E7" s="1170" t="s">
        <v>363</v>
      </c>
    </row>
    <row r="8" spans="1:5" ht="30.95" customHeight="1">
      <c r="A8" s="1166">
        <f>TOPG9!D13</f>
        <v>0.58333333333333337</v>
      </c>
      <c r="B8" s="1204" t="str">
        <f>TOPG9!B8</f>
        <v xml:space="preserve">FC Geleen Zuid E1 </v>
      </c>
      <c r="C8" s="1204" t="str">
        <f>TOPG9!B41</f>
        <v>VV Schaesberg E1</v>
      </c>
      <c r="D8" s="1212"/>
      <c r="E8" s="1213"/>
    </row>
    <row r="9" spans="1:5" ht="30" customHeight="1">
      <c r="A9" s="912">
        <f>A8+TOPG9!D14</f>
        <v>0.60069444444444453</v>
      </c>
      <c r="B9" s="1152" t="str">
        <f>TOPG9!B7</f>
        <v xml:space="preserve">Sporting Heerlen E1 </v>
      </c>
      <c r="C9" s="1152" t="str">
        <f>TOPG9!B40</f>
        <v>MVV E</v>
      </c>
      <c r="D9" s="1153"/>
      <c r="E9" s="1154"/>
    </row>
    <row r="10" spans="1:5" ht="30" customHeight="1">
      <c r="A10" s="912">
        <f>A9+TOPG9!D14</f>
        <v>0.61805555555555569</v>
      </c>
      <c r="B10" s="1152" t="str">
        <f>TOPG9!B9</f>
        <v xml:space="preserve">UOW '02 E1 </v>
      </c>
      <c r="C10" s="1152" t="str">
        <f>TOPG9!B42</f>
        <v xml:space="preserve">VV DVO E1 </v>
      </c>
      <c r="D10" s="1153"/>
      <c r="E10" s="1154"/>
    </row>
    <row r="11" spans="1:5" ht="30" customHeight="1">
      <c r="A11" s="912">
        <f>A10+TOPG9!D14</f>
        <v>0.63541666666666685</v>
      </c>
      <c r="B11" s="1152" t="str">
        <f>TOPG9!B6</f>
        <v xml:space="preserve">Scharn E1 </v>
      </c>
      <c r="C11" s="1152" t="str">
        <f>TOPG9!B39</f>
        <v>Scharn E3</v>
      </c>
      <c r="D11" s="1153"/>
      <c r="E11" s="1154"/>
    </row>
    <row r="12" spans="1:5">
      <c r="A12" s="912"/>
      <c r="B12" s="1209"/>
      <c r="C12" s="1209"/>
      <c r="D12" s="1153"/>
      <c r="E12" s="1154"/>
    </row>
    <row r="13" spans="1:5">
      <c r="A13" s="912"/>
      <c r="B13" s="1209"/>
      <c r="C13" s="1209"/>
      <c r="D13" s="1153"/>
      <c r="E13" s="1154"/>
    </row>
    <row r="14" spans="1:5">
      <c r="A14" s="912">
        <v>0.6875</v>
      </c>
      <c r="B14" s="1209" t="s">
        <v>285</v>
      </c>
      <c r="C14" s="1209" t="s">
        <v>293</v>
      </c>
      <c r="D14" s="1153"/>
      <c r="E14" s="1154"/>
    </row>
    <row r="15" spans="1:5" ht="15.75" thickBot="1">
      <c r="A15" s="913"/>
      <c r="B15" s="1157"/>
      <c r="C15" s="1157"/>
      <c r="D15" s="1158"/>
      <c r="E15" s="1159"/>
    </row>
  </sheetData>
  <phoneticPr fontId="11" type="noConversion"/>
  <pageMargins left="0.75" right="0.75" top="1" bottom="1" header="0.5" footer="0.5"/>
  <pageSetup paperSize="9" scale="113" orientation="landscape" horizontalDpi="4294967292" verticalDpi="4294967292"/>
  <extLst>
    <ext xmlns:mx="http://schemas.microsoft.com/office/mac/excel/2008/main" uri="{64002731-A6B0-56B0-2670-7721B7C09600}">
      <mx:PLV Mode="0" OnePage="0" WScale="113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theme="9"/>
  </sheetPr>
  <dimension ref="A1:AB265"/>
  <sheetViews>
    <sheetView topLeftCell="A163" zoomScale="110" zoomScaleNormal="110" zoomScalePageLayoutView="110" workbookViewId="0">
      <selection activeCell="D211" sqref="D211"/>
    </sheetView>
  </sheetViews>
  <sheetFormatPr defaultColWidth="9.125" defaultRowHeight="15.75"/>
  <cols>
    <col min="1" max="1" width="8.625" style="128" customWidth="1"/>
    <col min="2" max="2" width="22.875" style="128" bestFit="1" customWidth="1"/>
    <col min="3" max="6" width="5.125" style="95" customWidth="1"/>
    <col min="7" max="7" width="6.125" style="95" customWidth="1"/>
    <col min="8" max="10" width="5.125" style="95" customWidth="1"/>
    <col min="11" max="11" width="6.875" style="95" customWidth="1"/>
    <col min="12" max="13" width="5.5" style="95" customWidth="1"/>
    <col min="14" max="14" width="7.125" style="128" customWidth="1"/>
    <col min="15" max="15" width="8.625" style="95" customWidth="1"/>
    <col min="16" max="16" width="20.625" style="95" customWidth="1"/>
    <col min="17" max="20" width="5.125" style="95" customWidth="1"/>
    <col min="21" max="21" width="6" style="95" customWidth="1"/>
    <col min="22" max="24" width="5.125" style="95" customWidth="1"/>
    <col min="25" max="25" width="10" style="95" bestFit="1" customWidth="1"/>
    <col min="26" max="26" width="4.5" style="95" bestFit="1" customWidth="1"/>
    <col min="27" max="27" width="6.625" style="95" customWidth="1"/>
    <col min="28" max="28" width="7.125" style="95" customWidth="1"/>
    <col min="29" max="16384" width="9.125" style="95"/>
  </cols>
  <sheetData>
    <row r="1" spans="1:28" ht="21" customHeight="1">
      <c r="A1" s="111" t="s">
        <v>335</v>
      </c>
      <c r="B1" s="239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39"/>
      <c r="O1" s="111" t="s">
        <v>335</v>
      </c>
      <c r="P1" s="239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</row>
    <row r="2" spans="1:28" ht="18">
      <c r="A2" s="1467" t="s">
        <v>55</v>
      </c>
      <c r="B2" s="1467"/>
      <c r="C2" s="1467"/>
      <c r="D2" s="1467"/>
      <c r="E2" s="1467"/>
      <c r="F2" s="240"/>
      <c r="G2" s="240"/>
      <c r="H2" s="240"/>
      <c r="I2" s="240"/>
      <c r="J2" s="240"/>
      <c r="K2" s="240"/>
      <c r="L2" s="240"/>
      <c r="M2" s="240"/>
      <c r="N2" s="239"/>
      <c r="O2" s="1467" t="s">
        <v>55</v>
      </c>
      <c r="P2" s="1467"/>
      <c r="Q2" s="1467"/>
      <c r="R2" s="1467"/>
      <c r="S2" s="1467"/>
      <c r="T2" s="240"/>
      <c r="U2" s="240"/>
      <c r="V2" s="240"/>
      <c r="W2" s="240"/>
      <c r="X2" s="240"/>
      <c r="Y2" s="240"/>
      <c r="Z2" s="240"/>
      <c r="AA2" s="240"/>
      <c r="AB2" s="240"/>
    </row>
    <row r="3" spans="1:28" ht="24" customHeight="1">
      <c r="A3" s="109"/>
      <c r="B3" s="367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39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</row>
    <row r="4" spans="1:28">
      <c r="A4" s="2"/>
      <c r="B4" s="368"/>
      <c r="C4" s="4"/>
      <c r="D4" s="4"/>
      <c r="E4" s="4"/>
      <c r="F4" s="4"/>
      <c r="G4" s="4"/>
      <c r="H4" s="4"/>
      <c r="I4" s="4"/>
      <c r="J4" s="4"/>
      <c r="K4" s="4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</row>
    <row r="5" spans="1:28" ht="16.5" thickBot="1">
      <c r="A5" s="5"/>
      <c r="B5" s="15" t="s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12"/>
      <c r="P5" s="137" t="s">
        <v>56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</row>
    <row r="6" spans="1:28" ht="16.5" thickBot="1">
      <c r="A6" s="6"/>
      <c r="B6" s="6"/>
      <c r="C6" s="68">
        <v>1</v>
      </c>
      <c r="D6" s="1006">
        <v>2</v>
      </c>
      <c r="E6" s="69">
        <v>3</v>
      </c>
      <c r="F6" s="1006">
        <v>4</v>
      </c>
      <c r="G6" s="1006" t="s">
        <v>3</v>
      </c>
      <c r="H6" s="1006" t="s">
        <v>4</v>
      </c>
      <c r="I6" s="1006" t="s">
        <v>5</v>
      </c>
      <c r="J6" s="70" t="s">
        <v>6</v>
      </c>
      <c r="K6" s="66"/>
      <c r="L6" s="66"/>
      <c r="M6" s="66"/>
      <c r="N6" s="7"/>
      <c r="O6" s="138"/>
      <c r="P6" s="138"/>
      <c r="Q6" s="123">
        <v>1</v>
      </c>
      <c r="R6" s="357">
        <v>2</v>
      </c>
      <c r="S6" s="264">
        <v>3</v>
      </c>
      <c r="T6" s="357">
        <v>4</v>
      </c>
      <c r="U6" s="357" t="s">
        <v>3</v>
      </c>
      <c r="V6" s="357" t="s">
        <v>4</v>
      </c>
      <c r="W6" s="357" t="s">
        <v>5</v>
      </c>
      <c r="X6" s="125" t="s">
        <v>6</v>
      </c>
      <c r="Y6" s="358"/>
      <c r="Z6" s="358"/>
      <c r="AA6" s="358"/>
      <c r="AB6" s="135"/>
    </row>
    <row r="7" spans="1:28">
      <c r="A7" s="514">
        <v>1</v>
      </c>
      <c r="B7" s="1043" t="s">
        <v>317</v>
      </c>
      <c r="C7" s="981">
        <v>3</v>
      </c>
      <c r="D7" s="981">
        <v>3</v>
      </c>
      <c r="E7" s="981">
        <v>3</v>
      </c>
      <c r="F7" s="981">
        <v>1</v>
      </c>
      <c r="G7" s="981">
        <f>SUM(C7:F7)</f>
        <v>10</v>
      </c>
      <c r="H7" s="1044">
        <f>N21+M24+M27+N30</f>
        <v>8</v>
      </c>
      <c r="I7" s="1044">
        <f>M21+N24+N27+M30</f>
        <v>1</v>
      </c>
      <c r="J7" s="1037">
        <f>RANK(G7,$G$7:$G$11,0)</f>
        <v>1</v>
      </c>
      <c r="K7" s="8"/>
      <c r="L7" s="8"/>
      <c r="M7" s="8"/>
      <c r="N7" s="7"/>
      <c r="O7" s="143">
        <v>1</v>
      </c>
      <c r="P7" s="450" t="s">
        <v>322</v>
      </c>
      <c r="Q7" s="144">
        <v>0</v>
      </c>
      <c r="R7" s="144">
        <v>0</v>
      </c>
      <c r="S7" s="144">
        <v>0</v>
      </c>
      <c r="T7" s="144">
        <v>0</v>
      </c>
      <c r="U7" s="144">
        <f>SUM(Q7:T7)</f>
        <v>0</v>
      </c>
      <c r="V7" s="1196">
        <f>AB21+AA24+AA27+AB30</f>
        <v>0</v>
      </c>
      <c r="W7" s="145">
        <f>AA21+AB24+AB27+AA30</f>
        <v>17</v>
      </c>
      <c r="X7" s="146">
        <f>RANK(U7,$U$7:$U$11,0)</f>
        <v>5</v>
      </c>
      <c r="Y7" s="147"/>
      <c r="Z7" s="147"/>
      <c r="AA7" s="147"/>
      <c r="AB7" s="135"/>
    </row>
    <row r="8" spans="1:28">
      <c r="A8" s="768">
        <v>2</v>
      </c>
      <c r="B8" s="1041" t="s">
        <v>318</v>
      </c>
      <c r="C8" s="516">
        <v>0</v>
      </c>
      <c r="D8" s="516">
        <v>0</v>
      </c>
      <c r="E8" s="980">
        <v>1</v>
      </c>
      <c r="F8" s="516">
        <v>3</v>
      </c>
      <c r="G8" s="980">
        <f>SUM(C8:F8)</f>
        <v>4</v>
      </c>
      <c r="H8" s="1042">
        <f>M21+N23+M26+N29</f>
        <v>3</v>
      </c>
      <c r="I8" s="1042">
        <f>N21+M23+N26+M29</f>
        <v>5</v>
      </c>
      <c r="J8" s="1038">
        <f>RANK(G8,$G$7:$G$11,0)</f>
        <v>4</v>
      </c>
      <c r="K8" s="8"/>
      <c r="L8" s="8"/>
      <c r="M8" s="8"/>
      <c r="N8" s="7"/>
      <c r="O8" s="148">
        <v>2</v>
      </c>
      <c r="P8" s="451" t="s">
        <v>323</v>
      </c>
      <c r="Q8" s="149">
        <v>3</v>
      </c>
      <c r="R8" s="149">
        <v>3</v>
      </c>
      <c r="S8" s="150">
        <v>0</v>
      </c>
      <c r="T8" s="149">
        <v>0</v>
      </c>
      <c r="U8" s="149">
        <f>SUM(Q8:T8)</f>
        <v>6</v>
      </c>
      <c r="V8" s="151">
        <f>AA21+AB23+AA26+AB29</f>
        <v>6</v>
      </c>
      <c r="W8" s="151">
        <f>AB21+AA23+AB26+AA29</f>
        <v>5</v>
      </c>
      <c r="X8" s="152">
        <f>RANK(U8,$U$7:$U$11,0)</f>
        <v>3</v>
      </c>
      <c r="Y8" s="147"/>
      <c r="Z8" s="147"/>
      <c r="AA8" s="147"/>
      <c r="AB8" s="135"/>
    </row>
    <row r="9" spans="1:28">
      <c r="A9" s="768">
        <v>3</v>
      </c>
      <c r="B9" s="1041" t="s">
        <v>319</v>
      </c>
      <c r="C9" s="516">
        <v>0</v>
      </c>
      <c r="D9" s="516">
        <v>1</v>
      </c>
      <c r="E9" s="980">
        <v>0</v>
      </c>
      <c r="F9" s="516">
        <v>0</v>
      </c>
      <c r="G9" s="980">
        <f>SUM(C9:F9)</f>
        <v>1</v>
      </c>
      <c r="H9" s="1042">
        <f>N22+M25+N27+M29</f>
        <v>0</v>
      </c>
      <c r="I9" s="1042">
        <f>M22+N25+M27+N29</f>
        <v>7</v>
      </c>
      <c r="J9" s="1038">
        <f>RANK(G9,$G$7:$G$11,0)</f>
        <v>5</v>
      </c>
      <c r="K9" s="8"/>
      <c r="L9" s="8"/>
      <c r="M9" s="8"/>
      <c r="N9" s="7"/>
      <c r="O9" s="148">
        <v>3</v>
      </c>
      <c r="P9" s="451" t="s">
        <v>324</v>
      </c>
      <c r="Q9" s="149">
        <v>3</v>
      </c>
      <c r="R9" s="149">
        <v>3</v>
      </c>
      <c r="S9" s="150">
        <v>3</v>
      </c>
      <c r="T9" s="149">
        <v>3</v>
      </c>
      <c r="U9" s="149">
        <f>SUM(Q9:T9)</f>
        <v>12</v>
      </c>
      <c r="V9" s="151">
        <f>AB22+AA25+AB27+AA29</f>
        <v>15</v>
      </c>
      <c r="W9" s="151">
        <f>AA22+AB25+AA27+AB29</f>
        <v>1</v>
      </c>
      <c r="X9" s="152">
        <f>RANK(U9,$U$7:$U$11,0)</f>
        <v>1</v>
      </c>
      <c r="Y9" s="147"/>
      <c r="Z9" s="147"/>
      <c r="AA9" s="147"/>
      <c r="AB9" s="135"/>
    </row>
    <row r="10" spans="1:28">
      <c r="A10" s="768">
        <v>4</v>
      </c>
      <c r="B10" s="1041" t="s">
        <v>320</v>
      </c>
      <c r="C10" s="516">
        <v>3</v>
      </c>
      <c r="D10" s="516">
        <v>0</v>
      </c>
      <c r="E10" s="980">
        <v>1</v>
      </c>
      <c r="F10" s="516">
        <v>1</v>
      </c>
      <c r="G10" s="980">
        <f>SUM(C10:F10)</f>
        <v>5</v>
      </c>
      <c r="H10" s="1042">
        <f>M22+N24+N26+M28</f>
        <v>5</v>
      </c>
      <c r="I10" s="1042">
        <f>N22+M24+M26+N28</f>
        <v>4</v>
      </c>
      <c r="J10" s="1038">
        <f>RANK(G10,$G$7:$G$11,0)</f>
        <v>3</v>
      </c>
      <c r="K10" s="8"/>
      <c r="L10" s="8"/>
      <c r="M10" s="8"/>
      <c r="N10" s="7"/>
      <c r="O10" s="148">
        <v>4</v>
      </c>
      <c r="P10" s="451" t="s">
        <v>325</v>
      </c>
      <c r="Q10" s="149">
        <v>0</v>
      </c>
      <c r="R10" s="149">
        <v>3</v>
      </c>
      <c r="S10" s="150">
        <v>3</v>
      </c>
      <c r="T10" s="149">
        <v>3</v>
      </c>
      <c r="U10" s="149">
        <f>SUM(Q10:T10)</f>
        <v>9</v>
      </c>
      <c r="V10" s="151">
        <f>AA22+AB24+AB26+AA28</f>
        <v>8</v>
      </c>
      <c r="W10" s="151">
        <f>AB22+AA24+AA26+AB28</f>
        <v>2</v>
      </c>
      <c r="X10" s="152">
        <f>RANK(U10,$U$7:$U$11,0)</f>
        <v>2</v>
      </c>
      <c r="Y10" s="147"/>
      <c r="Z10" s="147"/>
      <c r="AA10" s="147"/>
      <c r="AB10" s="135"/>
    </row>
    <row r="11" spans="1:28" ht="16.5" thickBot="1">
      <c r="A11" s="982">
        <v>5</v>
      </c>
      <c r="B11" s="1045" t="s">
        <v>321</v>
      </c>
      <c r="C11" s="518">
        <v>3</v>
      </c>
      <c r="D11" s="518">
        <v>1</v>
      </c>
      <c r="E11" s="983">
        <v>1</v>
      </c>
      <c r="F11" s="518">
        <v>1</v>
      </c>
      <c r="G11" s="983">
        <f>SUM(C11:F11)</f>
        <v>6</v>
      </c>
      <c r="H11" s="1046">
        <f>M23+N25+N28+M30</f>
        <v>3</v>
      </c>
      <c r="I11" s="1046">
        <f>N23+M25+M28+N30</f>
        <v>2</v>
      </c>
      <c r="J11" s="1040">
        <f>RANK(G11,$G$7:$G$11,0)</f>
        <v>2</v>
      </c>
      <c r="K11" s="8"/>
      <c r="L11" s="8"/>
      <c r="M11" s="8"/>
      <c r="N11" s="7"/>
      <c r="O11" s="153">
        <v>5</v>
      </c>
      <c r="P11" s="452" t="s">
        <v>326</v>
      </c>
      <c r="Q11" s="154">
        <v>0</v>
      </c>
      <c r="R11" s="154">
        <v>0</v>
      </c>
      <c r="S11" s="155">
        <v>0</v>
      </c>
      <c r="T11" s="154">
        <v>3</v>
      </c>
      <c r="U11" s="154">
        <f>SUM(Q11:T11)</f>
        <v>3</v>
      </c>
      <c r="V11" s="156">
        <f>AA23+AB25+AB28+AA30</f>
        <v>5</v>
      </c>
      <c r="W11" s="156">
        <f>AB23+AA25+AA28+AB30</f>
        <v>9</v>
      </c>
      <c r="X11" s="157">
        <f>RANK(U11,$U$7:$U$11,0)</f>
        <v>4</v>
      </c>
      <c r="Y11" s="147"/>
      <c r="Z11" s="147"/>
      <c r="AA11" s="147"/>
      <c r="AB11" s="135"/>
    </row>
    <row r="12" spans="1:28">
      <c r="A12" s="7"/>
      <c r="B12" s="71"/>
      <c r="C12" s="7"/>
      <c r="D12" s="7"/>
      <c r="E12" s="8"/>
      <c r="F12" s="7"/>
      <c r="G12" s="7"/>
      <c r="H12" s="1338">
        <f>SUM(H7:H11)</f>
        <v>19</v>
      </c>
      <c r="I12" s="1338">
        <f>SUM(I7:I11)</f>
        <v>19</v>
      </c>
      <c r="J12" s="8"/>
      <c r="K12" s="8"/>
      <c r="L12" s="8"/>
      <c r="M12" s="8"/>
      <c r="N12" s="7"/>
      <c r="O12" s="135"/>
      <c r="P12" s="158"/>
      <c r="Q12" s="135"/>
      <c r="R12" s="135"/>
      <c r="S12" s="147"/>
      <c r="T12" s="135"/>
      <c r="U12" s="135"/>
      <c r="V12" s="147">
        <f>SUM(V7:V11)</f>
        <v>34</v>
      </c>
      <c r="W12" s="147">
        <f>SUM(W7:W11)</f>
        <v>34</v>
      </c>
      <c r="X12" s="147"/>
      <c r="Y12" s="147"/>
      <c r="Z12" s="147"/>
      <c r="AA12" s="147"/>
      <c r="AB12" s="135"/>
    </row>
    <row r="13" spans="1:28">
      <c r="A13" s="7"/>
      <c r="B13" s="71"/>
      <c r="C13" s="7"/>
      <c r="D13" s="7"/>
      <c r="E13" s="8"/>
      <c r="F13" s="7"/>
      <c r="G13" s="7"/>
      <c r="H13" s="8"/>
      <c r="I13" s="8"/>
      <c r="J13" s="8"/>
      <c r="K13" s="8"/>
      <c r="L13" s="8"/>
      <c r="M13" s="8"/>
      <c r="N13" s="7"/>
      <c r="O13" s="135"/>
      <c r="P13" s="158"/>
      <c r="Q13" s="135"/>
      <c r="R13" s="135"/>
      <c r="S13" s="147"/>
      <c r="T13" s="135"/>
      <c r="U13" s="135"/>
      <c r="V13" s="147"/>
      <c r="W13" s="147"/>
      <c r="X13" s="147"/>
      <c r="Y13" s="147"/>
      <c r="Z13" s="147"/>
      <c r="AA13" s="147"/>
      <c r="AB13" s="135"/>
    </row>
    <row r="14" spans="1:28" ht="16.5" thickBot="1">
      <c r="A14" s="7"/>
      <c r="B14" s="71"/>
      <c r="C14" s="7"/>
      <c r="D14" s="7"/>
      <c r="E14" s="8"/>
      <c r="F14" s="7"/>
      <c r="G14" s="7"/>
      <c r="H14" s="8"/>
      <c r="I14" s="8"/>
      <c r="J14" s="8"/>
      <c r="K14" s="8"/>
      <c r="L14" s="8"/>
      <c r="M14" s="8"/>
      <c r="N14" s="7"/>
      <c r="O14" s="135"/>
      <c r="P14" s="158"/>
      <c r="Q14" s="135"/>
      <c r="R14" s="135"/>
      <c r="S14" s="147"/>
      <c r="T14" s="135"/>
      <c r="U14" s="135"/>
      <c r="V14" s="147"/>
      <c r="W14" s="147"/>
      <c r="X14" s="147"/>
      <c r="Y14" s="147"/>
      <c r="Z14" s="147"/>
      <c r="AA14" s="147"/>
      <c r="AB14" s="135"/>
    </row>
    <row r="15" spans="1:28">
      <c r="A15" s="7"/>
      <c r="B15" s="74" t="s">
        <v>31</v>
      </c>
      <c r="C15" s="75"/>
      <c r="D15" s="76">
        <v>0.375</v>
      </c>
      <c r="E15" s="80" t="s">
        <v>33</v>
      </c>
      <c r="F15" s="75"/>
      <c r="G15" s="81"/>
      <c r="H15" s="8"/>
      <c r="I15" s="8"/>
      <c r="J15" s="8"/>
      <c r="K15" s="8"/>
      <c r="L15" s="8"/>
      <c r="M15" s="8"/>
      <c r="N15" s="7"/>
      <c r="O15" s="135"/>
      <c r="P15" s="113" t="s">
        <v>31</v>
      </c>
      <c r="Q15" s="114"/>
      <c r="R15" s="115">
        <v>0.375</v>
      </c>
      <c r="S15" s="116" t="s">
        <v>33</v>
      </c>
      <c r="T15" s="114"/>
      <c r="U15" s="117"/>
      <c r="V15" s="147"/>
      <c r="W15" s="147"/>
      <c r="X15" s="147"/>
      <c r="Y15" s="147"/>
      <c r="Z15" s="147"/>
      <c r="AA15" s="147"/>
      <c r="AB15" s="135"/>
    </row>
    <row r="16" spans="1:28" ht="16.5" thickBot="1">
      <c r="A16" s="7"/>
      <c r="B16" s="77" t="s">
        <v>32</v>
      </c>
      <c r="C16" s="78"/>
      <c r="D16" s="79">
        <v>1.3888888888888888E-2</v>
      </c>
      <c r="E16" s="82" t="s">
        <v>34</v>
      </c>
      <c r="F16" s="78" t="s">
        <v>36</v>
      </c>
      <c r="G16" s="83" t="s">
        <v>81</v>
      </c>
      <c r="H16" s="8"/>
      <c r="I16" s="8"/>
      <c r="J16" s="8"/>
      <c r="K16" s="8"/>
      <c r="L16" s="8"/>
      <c r="M16" s="8"/>
      <c r="N16" s="7"/>
      <c r="O16" s="135"/>
      <c r="P16" s="118" t="s">
        <v>32</v>
      </c>
      <c r="Q16" s="119"/>
      <c r="R16" s="120">
        <v>1.3888888888888888E-2</v>
      </c>
      <c r="S16" s="121" t="s">
        <v>34</v>
      </c>
      <c r="T16" s="119" t="s">
        <v>36</v>
      </c>
      <c r="U16" s="122" t="s">
        <v>81</v>
      </c>
      <c r="V16" s="147"/>
      <c r="W16" s="147"/>
      <c r="X16" s="147"/>
      <c r="Y16" s="147"/>
      <c r="Z16" s="147"/>
      <c r="AA16" s="147"/>
      <c r="AB16" s="135"/>
    </row>
    <row r="17" spans="1:28">
      <c r="A17" s="7"/>
      <c r="B17" s="73"/>
      <c r="C17" s="7"/>
      <c r="D17" s="72"/>
      <c r="E17" s="8"/>
      <c r="F17" s="7"/>
      <c r="G17" s="7"/>
      <c r="H17" s="8"/>
      <c r="I17" s="8"/>
      <c r="J17" s="8"/>
      <c r="K17" s="8"/>
      <c r="L17" s="8"/>
      <c r="M17" s="8"/>
      <c r="N17" s="7"/>
      <c r="O17" s="135"/>
      <c r="P17" s="159"/>
      <c r="Q17" s="135"/>
      <c r="R17" s="160"/>
      <c r="S17" s="147"/>
      <c r="T17" s="135"/>
      <c r="U17" s="135"/>
      <c r="V17" s="147"/>
      <c r="W17" s="147"/>
      <c r="X17" s="147"/>
      <c r="Y17" s="147"/>
      <c r="Z17" s="147"/>
      <c r="AA17" s="147"/>
      <c r="AB17" s="135"/>
    </row>
    <row r="18" spans="1:28">
      <c r="A18" s="7"/>
      <c r="B18" s="73"/>
      <c r="C18" s="7"/>
      <c r="D18" s="72"/>
      <c r="E18" s="8"/>
      <c r="F18" s="7"/>
      <c r="G18" s="7"/>
      <c r="H18" s="8"/>
      <c r="I18" s="8"/>
      <c r="J18" s="8"/>
      <c r="K18" s="8"/>
      <c r="L18" s="8"/>
      <c r="M18" s="8"/>
      <c r="N18" s="7"/>
      <c r="O18" s="135"/>
      <c r="P18" s="159"/>
      <c r="Q18" s="135"/>
      <c r="R18" s="160"/>
      <c r="S18" s="147"/>
      <c r="T18" s="135"/>
      <c r="U18" s="135"/>
      <c r="V18" s="147"/>
      <c r="W18" s="147"/>
      <c r="X18" s="147"/>
      <c r="Y18" s="147"/>
      <c r="Z18" s="147"/>
      <c r="AA18" s="147"/>
      <c r="AB18" s="135"/>
    </row>
    <row r="19" spans="1:28" ht="16.5" thickBot="1">
      <c r="A19" s="6"/>
      <c r="B19" s="8"/>
      <c r="C19" s="9"/>
      <c r="D19" s="9"/>
      <c r="E19" s="9"/>
      <c r="F19" s="9"/>
      <c r="G19" s="9"/>
      <c r="H19" s="9"/>
      <c r="I19" s="9"/>
      <c r="J19" s="9"/>
      <c r="K19" s="8"/>
      <c r="L19" s="7"/>
      <c r="M19" s="7"/>
      <c r="N19" s="7"/>
      <c r="O19" s="138"/>
      <c r="P19" s="147"/>
      <c r="Q19" s="161"/>
      <c r="R19" s="161"/>
      <c r="S19" s="161"/>
      <c r="T19" s="161"/>
      <c r="U19" s="161"/>
      <c r="V19" s="161"/>
      <c r="W19" s="161"/>
      <c r="X19" s="161"/>
      <c r="Y19" s="147"/>
      <c r="Z19" s="135"/>
      <c r="AA19" s="135"/>
      <c r="AB19" s="135"/>
    </row>
    <row r="20" spans="1:28" ht="16.5" thickBot="1">
      <c r="A20" s="27" t="s">
        <v>2</v>
      </c>
      <c r="B20" s="362" t="s">
        <v>1</v>
      </c>
      <c r="C20" s="1468" t="s">
        <v>21</v>
      </c>
      <c r="D20" s="1468"/>
      <c r="E20" s="1468"/>
      <c r="F20" s="1468"/>
      <c r="G20" s="1469" t="s">
        <v>22</v>
      </c>
      <c r="H20" s="1470"/>
      <c r="I20" s="1470"/>
      <c r="J20" s="1471"/>
      <c r="K20" s="362" t="s">
        <v>23</v>
      </c>
      <c r="L20" s="362" t="s">
        <v>24</v>
      </c>
      <c r="M20" s="1469" t="s">
        <v>25</v>
      </c>
      <c r="N20" s="1472"/>
      <c r="O20" s="123" t="s">
        <v>2</v>
      </c>
      <c r="P20" s="357" t="s">
        <v>1</v>
      </c>
      <c r="Q20" s="1402" t="s">
        <v>21</v>
      </c>
      <c r="R20" s="1402"/>
      <c r="S20" s="1402"/>
      <c r="T20" s="1402"/>
      <c r="U20" s="1397" t="s">
        <v>22</v>
      </c>
      <c r="V20" s="1403"/>
      <c r="W20" s="1403"/>
      <c r="X20" s="1404"/>
      <c r="Y20" s="357" t="s">
        <v>23</v>
      </c>
      <c r="Z20" s="357" t="s">
        <v>24</v>
      </c>
      <c r="AA20" s="1397" t="s">
        <v>25</v>
      </c>
      <c r="AB20" s="1398"/>
    </row>
    <row r="21" spans="1:28">
      <c r="A21" s="514">
        <v>901</v>
      </c>
      <c r="B21" s="224" t="s">
        <v>9</v>
      </c>
      <c r="C21" s="1410" t="str">
        <f>B8</f>
        <v xml:space="preserve">Scharn E6 </v>
      </c>
      <c r="D21" s="1410"/>
      <c r="E21" s="1410"/>
      <c r="F21" s="1410"/>
      <c r="G21" s="1410" t="str">
        <f>B7</f>
        <v xml:space="preserve">Scharn E2 </v>
      </c>
      <c r="H21" s="1410"/>
      <c r="I21" s="1410"/>
      <c r="J21" s="1410"/>
      <c r="K21" s="225">
        <f>D15</f>
        <v>0.375</v>
      </c>
      <c r="L21" s="224" t="s">
        <v>38</v>
      </c>
      <c r="M21" s="959">
        <v>0</v>
      </c>
      <c r="N21" s="947">
        <v>3</v>
      </c>
      <c r="O21" s="520">
        <f>A30+1</f>
        <v>911</v>
      </c>
      <c r="P21" s="369" t="s">
        <v>9</v>
      </c>
      <c r="Q21" s="1399" t="str">
        <f>P8</f>
        <v>UOW '02 E2</v>
      </c>
      <c r="R21" s="1399"/>
      <c r="S21" s="1399"/>
      <c r="T21" s="1399"/>
      <c r="U21" s="1399" t="str">
        <f>P7</f>
        <v xml:space="preserve">Scharn E9 </v>
      </c>
      <c r="V21" s="1399"/>
      <c r="W21" s="1399"/>
      <c r="X21" s="1399"/>
      <c r="Y21" s="370">
        <f>R15</f>
        <v>0.375</v>
      </c>
      <c r="Z21" s="369" t="s">
        <v>40</v>
      </c>
      <c r="AA21" s="955">
        <v>4</v>
      </c>
      <c r="AB21" s="951">
        <v>0</v>
      </c>
    </row>
    <row r="22" spans="1:28">
      <c r="A22" s="26">
        <f>A21+1</f>
        <v>902</v>
      </c>
      <c r="B22" s="10" t="s">
        <v>10</v>
      </c>
      <c r="C22" s="1400" t="str">
        <f>B10</f>
        <v>Sporting Heerlen E2</v>
      </c>
      <c r="D22" s="1400"/>
      <c r="E22" s="1400"/>
      <c r="F22" s="1400"/>
      <c r="G22" s="1400" t="str">
        <f>B9</f>
        <v>DVO E5</v>
      </c>
      <c r="H22" s="1400"/>
      <c r="I22" s="1400"/>
      <c r="J22" s="1400"/>
      <c r="K22" s="11">
        <f>K21</f>
        <v>0.375</v>
      </c>
      <c r="L22" s="10" t="s">
        <v>39</v>
      </c>
      <c r="M22" s="960">
        <v>3</v>
      </c>
      <c r="N22" s="948">
        <v>0</v>
      </c>
      <c r="O22" s="371">
        <f>O21+1</f>
        <v>912</v>
      </c>
      <c r="P22" s="468" t="s">
        <v>10</v>
      </c>
      <c r="Q22" s="1393" t="str">
        <f>P10</f>
        <v>Groene Ster E3</v>
      </c>
      <c r="R22" s="1393"/>
      <c r="S22" s="1393"/>
      <c r="T22" s="1393"/>
      <c r="U22" s="1393" t="str">
        <f>P9</f>
        <v xml:space="preserve">FC Galmaarden </v>
      </c>
      <c r="V22" s="1393"/>
      <c r="W22" s="1393"/>
      <c r="X22" s="1393"/>
      <c r="Y22" s="162">
        <f>R15</f>
        <v>0.375</v>
      </c>
      <c r="Z22" s="468" t="s">
        <v>41</v>
      </c>
      <c r="AA22" s="956">
        <v>0</v>
      </c>
      <c r="AB22" s="952">
        <v>2</v>
      </c>
    </row>
    <row r="23" spans="1:28">
      <c r="A23" s="26">
        <f t="shared" ref="A23:A30" si="0">A22+1</f>
        <v>903</v>
      </c>
      <c r="B23" s="12" t="s">
        <v>11</v>
      </c>
      <c r="C23" s="1400" t="str">
        <f>B11</f>
        <v>RKSV Heer E1</v>
      </c>
      <c r="D23" s="1400"/>
      <c r="E23" s="1400"/>
      <c r="F23" s="1400"/>
      <c r="G23" s="1473" t="str">
        <f>B8</f>
        <v xml:space="preserve">Scharn E6 </v>
      </c>
      <c r="H23" s="1474"/>
      <c r="I23" s="1474"/>
      <c r="J23" s="1475"/>
      <c r="K23" s="515">
        <f>K22+D16</f>
        <v>0.3888888888888889</v>
      </c>
      <c r="L23" s="516" t="s">
        <v>38</v>
      </c>
      <c r="M23" s="961">
        <v>1</v>
      </c>
      <c r="N23" s="787">
        <v>0</v>
      </c>
      <c r="O23" s="371">
        <f t="shared" ref="O23:O30" si="1">O22+1</f>
        <v>913</v>
      </c>
      <c r="P23" s="163" t="s">
        <v>11</v>
      </c>
      <c r="Q23" s="1393" t="str">
        <f>P11</f>
        <v>RKASV E3</v>
      </c>
      <c r="R23" s="1393"/>
      <c r="S23" s="1393"/>
      <c r="T23" s="1393"/>
      <c r="U23" s="1394" t="str">
        <f>P8</f>
        <v>UOW '02 E2</v>
      </c>
      <c r="V23" s="1395"/>
      <c r="W23" s="1395"/>
      <c r="X23" s="1396"/>
      <c r="Y23" s="521">
        <f>Y22+R16</f>
        <v>0.3888888888888889</v>
      </c>
      <c r="Z23" s="468" t="s">
        <v>40</v>
      </c>
      <c r="AA23" s="956">
        <v>1</v>
      </c>
      <c r="AB23" s="775">
        <v>2</v>
      </c>
    </row>
    <row r="24" spans="1:28">
      <c r="A24" s="26">
        <f t="shared" si="0"/>
        <v>904</v>
      </c>
      <c r="B24" s="12" t="s">
        <v>12</v>
      </c>
      <c r="C24" s="1400" t="str">
        <f>B7</f>
        <v xml:space="preserve">Scharn E2 </v>
      </c>
      <c r="D24" s="1400"/>
      <c r="E24" s="1400"/>
      <c r="F24" s="1400"/>
      <c r="G24" s="1473" t="str">
        <f>B10</f>
        <v>Sporting Heerlen E2</v>
      </c>
      <c r="H24" s="1474"/>
      <c r="I24" s="1474"/>
      <c r="J24" s="1475"/>
      <c r="K24" s="515">
        <f>K22+D16</f>
        <v>0.3888888888888889</v>
      </c>
      <c r="L24" s="516" t="s">
        <v>39</v>
      </c>
      <c r="M24" s="961">
        <v>2</v>
      </c>
      <c r="N24" s="787">
        <v>0</v>
      </c>
      <c r="O24" s="371">
        <f t="shared" si="1"/>
        <v>914</v>
      </c>
      <c r="P24" s="163" t="s">
        <v>12</v>
      </c>
      <c r="Q24" s="1393" t="str">
        <f>P7</f>
        <v xml:space="preserve">Scharn E9 </v>
      </c>
      <c r="R24" s="1393"/>
      <c r="S24" s="1393"/>
      <c r="T24" s="1393"/>
      <c r="U24" s="1394" t="str">
        <f>P10</f>
        <v>Groene Ster E3</v>
      </c>
      <c r="V24" s="1395"/>
      <c r="W24" s="1395"/>
      <c r="X24" s="1396"/>
      <c r="Y24" s="521">
        <f>Y22+R16</f>
        <v>0.3888888888888889</v>
      </c>
      <c r="Z24" s="468" t="s">
        <v>41</v>
      </c>
      <c r="AA24" s="956">
        <v>0</v>
      </c>
      <c r="AB24" s="775">
        <v>5</v>
      </c>
    </row>
    <row r="25" spans="1:28">
      <c r="A25" s="26">
        <f t="shared" si="0"/>
        <v>905</v>
      </c>
      <c r="B25" s="12" t="s">
        <v>13</v>
      </c>
      <c r="C25" s="1400" t="str">
        <f>B9</f>
        <v>DVO E5</v>
      </c>
      <c r="D25" s="1400"/>
      <c r="E25" s="1400"/>
      <c r="F25" s="1400"/>
      <c r="G25" s="1473" t="str">
        <f>B11</f>
        <v>RKSV Heer E1</v>
      </c>
      <c r="H25" s="1474"/>
      <c r="I25" s="1474"/>
      <c r="J25" s="1475"/>
      <c r="K25" s="13">
        <f>K24+D16</f>
        <v>0.40277777777777779</v>
      </c>
      <c r="L25" s="12" t="s">
        <v>38</v>
      </c>
      <c r="M25" s="962">
        <v>0</v>
      </c>
      <c r="N25" s="949">
        <v>0</v>
      </c>
      <c r="O25" s="371">
        <f t="shared" si="1"/>
        <v>915</v>
      </c>
      <c r="P25" s="163" t="s">
        <v>13</v>
      </c>
      <c r="Q25" s="1393" t="str">
        <f>P9</f>
        <v xml:space="preserve">FC Galmaarden </v>
      </c>
      <c r="R25" s="1393"/>
      <c r="S25" s="1393"/>
      <c r="T25" s="1393"/>
      <c r="U25" s="1394" t="str">
        <f>P11</f>
        <v>RKASV E3</v>
      </c>
      <c r="V25" s="1395"/>
      <c r="W25" s="1395"/>
      <c r="X25" s="1396"/>
      <c r="Y25" s="164">
        <f>Y24+R16</f>
        <v>0.40277777777777779</v>
      </c>
      <c r="Z25" s="468" t="s">
        <v>40</v>
      </c>
      <c r="AA25" s="957">
        <v>5</v>
      </c>
      <c r="AB25" s="953">
        <v>1</v>
      </c>
    </row>
    <row r="26" spans="1:28">
      <c r="A26" s="26">
        <f t="shared" si="0"/>
        <v>906</v>
      </c>
      <c r="B26" s="12" t="s">
        <v>14</v>
      </c>
      <c r="C26" s="1400" t="str">
        <f>B8</f>
        <v xml:space="preserve">Scharn E6 </v>
      </c>
      <c r="D26" s="1400"/>
      <c r="E26" s="1400"/>
      <c r="F26" s="1400"/>
      <c r="G26" s="1473" t="str">
        <f>B10</f>
        <v>Sporting Heerlen E2</v>
      </c>
      <c r="H26" s="1474"/>
      <c r="I26" s="1474"/>
      <c r="J26" s="1475"/>
      <c r="K26" s="13">
        <f>K24+D16</f>
        <v>0.40277777777777779</v>
      </c>
      <c r="L26" s="516" t="s">
        <v>39</v>
      </c>
      <c r="M26" s="962">
        <v>1</v>
      </c>
      <c r="N26" s="949">
        <v>1</v>
      </c>
      <c r="O26" s="371">
        <f t="shared" si="1"/>
        <v>916</v>
      </c>
      <c r="P26" s="163" t="s">
        <v>14</v>
      </c>
      <c r="Q26" s="1393" t="str">
        <f>P8</f>
        <v>UOW '02 E2</v>
      </c>
      <c r="R26" s="1393"/>
      <c r="S26" s="1393"/>
      <c r="T26" s="1393"/>
      <c r="U26" s="1394" t="str">
        <f>P10</f>
        <v>Groene Ster E3</v>
      </c>
      <c r="V26" s="1395"/>
      <c r="W26" s="1395"/>
      <c r="X26" s="1396"/>
      <c r="Y26" s="164">
        <f>Y24+R16</f>
        <v>0.40277777777777779</v>
      </c>
      <c r="Z26" s="468" t="s">
        <v>41</v>
      </c>
      <c r="AA26" s="772">
        <v>0</v>
      </c>
      <c r="AB26" s="953">
        <v>1</v>
      </c>
    </row>
    <row r="27" spans="1:28">
      <c r="A27" s="26">
        <f t="shared" si="0"/>
        <v>907</v>
      </c>
      <c r="B27" s="12" t="s">
        <v>15</v>
      </c>
      <c r="C27" s="1400" t="str">
        <f>B7</f>
        <v xml:space="preserve">Scharn E2 </v>
      </c>
      <c r="D27" s="1400"/>
      <c r="E27" s="1400"/>
      <c r="F27" s="1400"/>
      <c r="G27" s="1473" t="str">
        <f>B9</f>
        <v>DVO E5</v>
      </c>
      <c r="H27" s="1474"/>
      <c r="I27" s="1474"/>
      <c r="J27" s="1475"/>
      <c r="K27" s="13">
        <f>K26+D16</f>
        <v>0.41666666666666669</v>
      </c>
      <c r="L27" s="12" t="s">
        <v>38</v>
      </c>
      <c r="M27" s="962">
        <v>2</v>
      </c>
      <c r="N27" s="949">
        <v>0</v>
      </c>
      <c r="O27" s="371">
        <f t="shared" si="1"/>
        <v>917</v>
      </c>
      <c r="P27" s="163" t="s">
        <v>15</v>
      </c>
      <c r="Q27" s="1393" t="str">
        <f>P7</f>
        <v xml:space="preserve">Scharn E9 </v>
      </c>
      <c r="R27" s="1393"/>
      <c r="S27" s="1393"/>
      <c r="T27" s="1393"/>
      <c r="U27" s="1394" t="str">
        <f>P9</f>
        <v xml:space="preserve">FC Galmaarden </v>
      </c>
      <c r="V27" s="1395"/>
      <c r="W27" s="1395"/>
      <c r="X27" s="1396"/>
      <c r="Y27" s="164">
        <f>Y26+R16</f>
        <v>0.41666666666666669</v>
      </c>
      <c r="Z27" s="468" t="s">
        <v>40</v>
      </c>
      <c r="AA27" s="772">
        <v>0</v>
      </c>
      <c r="AB27" s="953">
        <v>5</v>
      </c>
    </row>
    <row r="28" spans="1:28">
      <c r="A28" s="26">
        <f t="shared" si="0"/>
        <v>908</v>
      </c>
      <c r="B28" s="12" t="s">
        <v>16</v>
      </c>
      <c r="C28" s="1400" t="str">
        <f>B10</f>
        <v>Sporting Heerlen E2</v>
      </c>
      <c r="D28" s="1400"/>
      <c r="E28" s="1400"/>
      <c r="F28" s="1400"/>
      <c r="G28" s="1473" t="str">
        <f>B11</f>
        <v>RKSV Heer E1</v>
      </c>
      <c r="H28" s="1474"/>
      <c r="I28" s="1474"/>
      <c r="J28" s="1475"/>
      <c r="K28" s="13">
        <f>K26+D16</f>
        <v>0.41666666666666669</v>
      </c>
      <c r="L28" s="516" t="s">
        <v>39</v>
      </c>
      <c r="M28" s="962">
        <v>1</v>
      </c>
      <c r="N28" s="949">
        <v>1</v>
      </c>
      <c r="O28" s="371">
        <f t="shared" si="1"/>
        <v>918</v>
      </c>
      <c r="P28" s="163" t="s">
        <v>16</v>
      </c>
      <c r="Q28" s="1393" t="str">
        <f>P10</f>
        <v>Groene Ster E3</v>
      </c>
      <c r="R28" s="1393"/>
      <c r="S28" s="1393"/>
      <c r="T28" s="1393"/>
      <c r="U28" s="1394" t="str">
        <f>P11</f>
        <v>RKASV E3</v>
      </c>
      <c r="V28" s="1395"/>
      <c r="W28" s="1395"/>
      <c r="X28" s="1396"/>
      <c r="Y28" s="164">
        <f>Y26+R16</f>
        <v>0.41666666666666669</v>
      </c>
      <c r="Z28" s="468" t="s">
        <v>41</v>
      </c>
      <c r="AA28" s="772">
        <v>2</v>
      </c>
      <c r="AB28" s="953">
        <v>0</v>
      </c>
    </row>
    <row r="29" spans="1:28">
      <c r="A29" s="26">
        <f t="shared" si="0"/>
        <v>909</v>
      </c>
      <c r="B29" s="12" t="s">
        <v>17</v>
      </c>
      <c r="C29" s="1400" t="str">
        <f>B9</f>
        <v>DVO E5</v>
      </c>
      <c r="D29" s="1400"/>
      <c r="E29" s="1400"/>
      <c r="F29" s="1400"/>
      <c r="G29" s="1473" t="str">
        <f>B8</f>
        <v xml:space="preserve">Scharn E6 </v>
      </c>
      <c r="H29" s="1474"/>
      <c r="I29" s="1474"/>
      <c r="J29" s="1475"/>
      <c r="K29" s="13">
        <f>K28+D16</f>
        <v>0.43055555555555558</v>
      </c>
      <c r="L29" s="12" t="s">
        <v>38</v>
      </c>
      <c r="M29" s="962">
        <v>0</v>
      </c>
      <c r="N29" s="949">
        <v>2</v>
      </c>
      <c r="O29" s="371">
        <f t="shared" si="1"/>
        <v>919</v>
      </c>
      <c r="P29" s="163" t="s">
        <v>17</v>
      </c>
      <c r="Q29" s="1393" t="str">
        <f>P9</f>
        <v xml:space="preserve">FC Galmaarden </v>
      </c>
      <c r="R29" s="1393"/>
      <c r="S29" s="1393"/>
      <c r="T29" s="1393"/>
      <c r="U29" s="1394" t="str">
        <f>P8</f>
        <v>UOW '02 E2</v>
      </c>
      <c r="V29" s="1395"/>
      <c r="W29" s="1395"/>
      <c r="X29" s="1396"/>
      <c r="Y29" s="164">
        <f>Y28+R16</f>
        <v>0.43055555555555558</v>
      </c>
      <c r="Z29" s="468" t="s">
        <v>40</v>
      </c>
      <c r="AA29" s="772">
        <v>3</v>
      </c>
      <c r="AB29" s="953">
        <v>0</v>
      </c>
    </row>
    <row r="30" spans="1:28" ht="16.5" thickBot="1">
      <c r="A30" s="517">
        <f t="shared" si="0"/>
        <v>910</v>
      </c>
      <c r="B30" s="518" t="s">
        <v>18</v>
      </c>
      <c r="C30" s="1401" t="str">
        <f>B11</f>
        <v>RKSV Heer E1</v>
      </c>
      <c r="D30" s="1401"/>
      <c r="E30" s="1401"/>
      <c r="F30" s="1401"/>
      <c r="G30" s="1476" t="str">
        <f>B7</f>
        <v xml:space="preserve">Scharn E2 </v>
      </c>
      <c r="H30" s="1477"/>
      <c r="I30" s="1477"/>
      <c r="J30" s="1478"/>
      <c r="K30" s="519">
        <f>K28+D16</f>
        <v>0.43055555555555558</v>
      </c>
      <c r="L30" s="518" t="s">
        <v>39</v>
      </c>
      <c r="M30" s="963">
        <v>1</v>
      </c>
      <c r="N30" s="950">
        <v>1</v>
      </c>
      <c r="O30" s="522">
        <f t="shared" si="1"/>
        <v>920</v>
      </c>
      <c r="P30" s="523" t="s">
        <v>18</v>
      </c>
      <c r="Q30" s="1389" t="str">
        <f>P11</f>
        <v>RKASV E3</v>
      </c>
      <c r="R30" s="1389"/>
      <c r="S30" s="1389"/>
      <c r="T30" s="1389"/>
      <c r="U30" s="1390" t="str">
        <f>P7</f>
        <v xml:space="preserve">Scharn E9 </v>
      </c>
      <c r="V30" s="1391"/>
      <c r="W30" s="1391"/>
      <c r="X30" s="1392"/>
      <c r="Y30" s="524">
        <f>Y28+R16</f>
        <v>0.43055555555555558</v>
      </c>
      <c r="Z30" s="467" t="s">
        <v>41</v>
      </c>
      <c r="AA30" s="958">
        <v>3</v>
      </c>
      <c r="AB30" s="954">
        <v>0</v>
      </c>
    </row>
    <row r="31" spans="1:28">
      <c r="A31" s="7"/>
      <c r="B31" s="7"/>
      <c r="C31" s="126"/>
      <c r="D31" s="126"/>
      <c r="E31" s="126"/>
      <c r="F31" s="126"/>
      <c r="G31" s="126"/>
      <c r="H31" s="126"/>
      <c r="I31" s="126"/>
      <c r="J31" s="126"/>
      <c r="K31" s="127"/>
      <c r="L31" s="7"/>
      <c r="M31" s="7"/>
      <c r="N31" s="72"/>
      <c r="O31" s="135"/>
      <c r="P31" s="135"/>
      <c r="Q31" s="165"/>
      <c r="R31" s="165"/>
      <c r="S31" s="165"/>
      <c r="T31" s="165"/>
      <c r="U31" s="165"/>
      <c r="V31" s="165"/>
      <c r="W31" s="165"/>
      <c r="X31" s="165"/>
      <c r="Y31" s="166"/>
      <c r="Z31" s="135"/>
      <c r="AA31" s="135"/>
      <c r="AB31" s="160"/>
    </row>
    <row r="32" spans="1:28">
      <c r="A32" s="7"/>
      <c r="B32" s="7"/>
      <c r="C32" s="126"/>
      <c r="D32" s="126"/>
      <c r="E32" s="126"/>
      <c r="F32" s="126"/>
      <c r="G32" s="126"/>
      <c r="H32" s="126"/>
      <c r="I32" s="126"/>
      <c r="J32" s="126"/>
      <c r="K32" s="127"/>
      <c r="L32" s="7"/>
      <c r="M32" s="7"/>
      <c r="N32" s="72"/>
      <c r="O32" s="135"/>
      <c r="P32" s="135"/>
      <c r="Q32" s="165"/>
      <c r="R32" s="165"/>
      <c r="S32" s="165"/>
      <c r="T32" s="165"/>
      <c r="U32" s="165"/>
      <c r="V32" s="165"/>
      <c r="W32" s="165"/>
      <c r="X32" s="165"/>
      <c r="Y32" s="166"/>
      <c r="Z32" s="135"/>
      <c r="AA32" s="135"/>
      <c r="AB32" s="160"/>
    </row>
    <row r="33" spans="1:28" ht="16.5" thickBot="1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6"/>
      <c r="L33" s="6"/>
      <c r="M33" s="6"/>
      <c r="N33" s="6"/>
      <c r="O33" s="138"/>
      <c r="P33" s="138"/>
      <c r="Q33" s="129"/>
      <c r="R33" s="129"/>
      <c r="S33" s="129"/>
      <c r="T33" s="129"/>
      <c r="U33" s="129"/>
      <c r="V33" s="129"/>
      <c r="W33" s="129"/>
      <c r="X33" s="129"/>
      <c r="Y33" s="138"/>
      <c r="Z33" s="138"/>
      <c r="AA33" s="138"/>
      <c r="AB33" s="138"/>
    </row>
    <row r="34" spans="1:28" ht="16.5" thickBot="1">
      <c r="A34" s="33" t="s">
        <v>19</v>
      </c>
      <c r="B34" s="29" t="str">
        <f>B5</f>
        <v xml:space="preserve">Poule A </v>
      </c>
      <c r="C34" s="14"/>
      <c r="D34" s="14"/>
      <c r="E34" s="14"/>
      <c r="F34" s="14"/>
      <c r="G34" s="14"/>
      <c r="H34" s="14"/>
      <c r="I34" s="14"/>
      <c r="J34" s="14"/>
      <c r="K34" s="6"/>
      <c r="L34" s="6"/>
      <c r="M34" s="6"/>
      <c r="N34" s="6"/>
      <c r="O34" s="167" t="s">
        <v>19</v>
      </c>
      <c r="P34" s="168" t="str">
        <f>P5</f>
        <v>Poule B</v>
      </c>
      <c r="Q34" s="129"/>
      <c r="R34" s="129"/>
      <c r="S34" s="129"/>
      <c r="T34" s="129"/>
      <c r="U34" s="129"/>
      <c r="V34" s="129"/>
      <c r="W34" s="129"/>
      <c r="X34" s="129"/>
      <c r="Y34" s="138"/>
      <c r="Z34" s="138"/>
      <c r="AA34" s="138"/>
      <c r="AB34" s="138"/>
    </row>
    <row r="35" spans="1:28">
      <c r="A35" s="37">
        <v>1</v>
      </c>
      <c r="B35" s="30" t="str">
        <f>B7</f>
        <v xml:space="preserve">Scharn E2 </v>
      </c>
      <c r="C35" s="14" t="s">
        <v>65</v>
      </c>
      <c r="D35" s="14"/>
      <c r="E35" s="14"/>
      <c r="F35" s="14"/>
      <c r="G35" s="14"/>
      <c r="H35" s="14"/>
      <c r="I35" s="14"/>
      <c r="J35" s="14"/>
      <c r="K35" s="6"/>
      <c r="L35" s="6"/>
      <c r="M35" s="6"/>
      <c r="N35" s="6"/>
      <c r="O35" s="169">
        <v>1</v>
      </c>
      <c r="P35" s="170" t="str">
        <f>P9</f>
        <v xml:space="preserve">FC Galmaarden </v>
      </c>
      <c r="Q35" s="129" t="s">
        <v>65</v>
      </c>
      <c r="R35" s="129"/>
      <c r="S35" s="129"/>
      <c r="T35" s="129"/>
      <c r="U35" s="129"/>
      <c r="V35" s="129"/>
      <c r="W35" s="129"/>
      <c r="X35" s="129"/>
      <c r="Y35" s="138"/>
      <c r="Z35" s="138"/>
      <c r="AA35" s="138"/>
      <c r="AB35" s="138"/>
    </row>
    <row r="36" spans="1:28">
      <c r="A36" s="38">
        <v>2</v>
      </c>
      <c r="B36" s="31" t="str">
        <f>B11</f>
        <v>RKSV Heer E1</v>
      </c>
      <c r="C36" s="14" t="s">
        <v>65</v>
      </c>
      <c r="D36" s="14"/>
      <c r="E36" s="14"/>
      <c r="F36" s="14"/>
      <c r="G36" s="14"/>
      <c r="H36" s="14"/>
      <c r="I36" s="14"/>
      <c r="J36" s="14"/>
      <c r="K36" s="6"/>
      <c r="L36" s="6"/>
      <c r="M36" s="6"/>
      <c r="N36" s="6"/>
      <c r="O36" s="171">
        <v>2</v>
      </c>
      <c r="P36" s="172" t="str">
        <f>P10</f>
        <v>Groene Ster E3</v>
      </c>
      <c r="Q36" s="129" t="s">
        <v>65</v>
      </c>
      <c r="R36" s="129"/>
      <c r="S36" s="129"/>
      <c r="T36" s="129"/>
      <c r="U36" s="129"/>
      <c r="V36" s="129"/>
      <c r="W36" s="129"/>
      <c r="X36" s="129"/>
      <c r="Y36" s="138"/>
      <c r="Z36" s="138"/>
      <c r="AA36" s="138"/>
      <c r="AB36" s="138"/>
    </row>
    <row r="37" spans="1:28">
      <c r="A37" s="38">
        <v>3</v>
      </c>
      <c r="B37" s="31" t="str">
        <f>B10</f>
        <v>Sporting Heerlen E2</v>
      </c>
      <c r="C37" s="14" t="s">
        <v>66</v>
      </c>
      <c r="D37" s="14"/>
      <c r="E37" s="14"/>
      <c r="F37" s="14"/>
      <c r="G37" s="14"/>
      <c r="H37" s="14"/>
      <c r="I37" s="14"/>
      <c r="J37" s="14"/>
      <c r="K37" s="6"/>
      <c r="L37" s="6"/>
      <c r="M37" s="6"/>
      <c r="N37" s="6"/>
      <c r="O37" s="171">
        <v>3</v>
      </c>
      <c r="P37" s="172" t="str">
        <f>P8</f>
        <v>UOW '02 E2</v>
      </c>
      <c r="Q37" s="129" t="s">
        <v>67</v>
      </c>
      <c r="R37" s="129"/>
      <c r="S37" s="129"/>
      <c r="T37" s="129"/>
      <c r="U37" s="129"/>
      <c r="V37" s="129"/>
      <c r="W37" s="129"/>
      <c r="X37" s="129"/>
      <c r="Y37" s="138"/>
      <c r="Z37" s="138"/>
      <c r="AA37" s="138"/>
      <c r="AB37" s="138"/>
    </row>
    <row r="38" spans="1:28">
      <c r="A38" s="38">
        <v>4</v>
      </c>
      <c r="B38" s="31" t="str">
        <f>B8</f>
        <v xml:space="preserve">Scharn E6 </v>
      </c>
      <c r="C38" s="14" t="s">
        <v>66</v>
      </c>
      <c r="D38" s="14"/>
      <c r="E38" s="14"/>
      <c r="F38" s="14"/>
      <c r="G38" s="14"/>
      <c r="H38" s="14"/>
      <c r="I38" s="14"/>
      <c r="J38" s="14"/>
      <c r="K38" s="6"/>
      <c r="L38" s="6"/>
      <c r="M38" s="6"/>
      <c r="N38" s="6"/>
      <c r="O38" s="171">
        <v>4</v>
      </c>
      <c r="P38" s="172" t="str">
        <f>P11</f>
        <v>RKASV E3</v>
      </c>
      <c r="Q38" s="129" t="s">
        <v>67</v>
      </c>
      <c r="R38" s="129"/>
      <c r="S38" s="129"/>
      <c r="T38" s="129"/>
      <c r="U38" s="129"/>
      <c r="V38" s="129"/>
      <c r="W38" s="129"/>
      <c r="X38" s="129"/>
      <c r="Y38" s="138"/>
      <c r="Z38" s="138"/>
      <c r="AA38" s="138"/>
      <c r="AB38" s="138"/>
    </row>
    <row r="39" spans="1:28" ht="16.5" thickBot="1">
      <c r="A39" s="39">
        <v>5</v>
      </c>
      <c r="B39" s="32" t="str">
        <f>B9</f>
        <v>DVO E5</v>
      </c>
      <c r="C39" s="14" t="s">
        <v>84</v>
      </c>
      <c r="D39" s="14"/>
      <c r="E39" s="14"/>
      <c r="F39" s="14"/>
      <c r="G39" s="14"/>
      <c r="H39" s="14"/>
      <c r="I39" s="14"/>
      <c r="J39" s="14"/>
      <c r="K39" s="6"/>
      <c r="L39" s="6"/>
      <c r="M39" s="6"/>
      <c r="N39" s="6"/>
      <c r="O39" s="173">
        <v>5</v>
      </c>
      <c r="P39" s="174" t="str">
        <f>P7</f>
        <v xml:space="preserve">Scharn E9 </v>
      </c>
      <c r="Q39" s="129" t="s">
        <v>84</v>
      </c>
      <c r="R39" s="129"/>
      <c r="S39" s="129"/>
      <c r="T39" s="129"/>
      <c r="U39" s="129"/>
      <c r="V39" s="129"/>
      <c r="W39" s="129"/>
      <c r="X39" s="129"/>
      <c r="Y39" s="138"/>
      <c r="Z39" s="138"/>
      <c r="AA39" s="138"/>
      <c r="AB39" s="138"/>
    </row>
    <row r="40" spans="1:28">
      <c r="A40" s="359"/>
      <c r="B40" s="110"/>
      <c r="C40" s="4"/>
      <c r="D40" s="4"/>
      <c r="E40" s="4"/>
      <c r="F40" s="4"/>
      <c r="G40" s="4"/>
      <c r="H40" s="4"/>
      <c r="I40" s="4"/>
      <c r="J40" s="4"/>
      <c r="K40" s="2"/>
      <c r="L40" s="2"/>
      <c r="M40" s="2"/>
      <c r="N40" s="2"/>
      <c r="O40" s="359"/>
      <c r="P40" s="110"/>
      <c r="Q40" s="4"/>
      <c r="R40" s="4"/>
      <c r="S40" s="4"/>
      <c r="T40" s="4"/>
      <c r="U40" s="4"/>
      <c r="V40" s="4"/>
      <c r="W40" s="4"/>
      <c r="X40" s="4"/>
      <c r="Y40" s="2"/>
      <c r="Z40" s="2"/>
      <c r="AA40" s="2"/>
      <c r="AB40" s="2"/>
    </row>
    <row r="41" spans="1:28" s="240" customFormat="1" ht="15" customHeight="1">
      <c r="A41" s="2"/>
      <c r="B41" s="246"/>
      <c r="C41" s="246"/>
      <c r="D41" s="246"/>
      <c r="E41" s="246"/>
      <c r="F41" s="246"/>
      <c r="G41" s="263"/>
      <c r="H41" s="263"/>
      <c r="I41" s="263"/>
      <c r="J41" s="263"/>
      <c r="K41" s="248"/>
      <c r="L41" s="248"/>
      <c r="M41" s="248"/>
      <c r="N41" s="248"/>
      <c r="O41" s="2"/>
      <c r="P41" s="246"/>
      <c r="Q41" s="246"/>
      <c r="R41" s="246"/>
      <c r="S41" s="246"/>
      <c r="T41" s="246"/>
      <c r="U41" s="263"/>
      <c r="V41" s="263"/>
      <c r="W41" s="263"/>
      <c r="X41" s="263"/>
      <c r="Y41" s="248"/>
      <c r="Z41" s="248"/>
      <c r="AA41" s="248"/>
      <c r="AB41" s="248"/>
    </row>
    <row r="42" spans="1:28" s="240" customFormat="1" ht="15" customHeight="1">
      <c r="A42" s="454" t="s">
        <v>126</v>
      </c>
      <c r="B42" s="246"/>
      <c r="C42" s="246"/>
      <c r="D42" s="246"/>
      <c r="E42" s="246"/>
      <c r="F42" s="246"/>
      <c r="G42" s="263"/>
      <c r="H42" s="263"/>
      <c r="I42" s="263"/>
      <c r="J42" s="263"/>
      <c r="K42" s="248"/>
      <c r="L42" s="248"/>
      <c r="M42" s="248"/>
      <c r="N42" s="248"/>
      <c r="O42" s="454" t="s">
        <v>126</v>
      </c>
      <c r="P42" s="246"/>
      <c r="Q42" s="246"/>
      <c r="R42" s="246"/>
      <c r="S42" s="246"/>
      <c r="T42" s="246"/>
      <c r="U42" s="263"/>
      <c r="V42" s="263"/>
      <c r="W42" s="263"/>
      <c r="X42" s="263"/>
      <c r="Y42" s="248"/>
      <c r="Z42" s="248"/>
      <c r="AA42" s="248"/>
      <c r="AB42" s="248"/>
    </row>
    <row r="43" spans="1:28" s="240" customFormat="1" ht="15" customHeight="1">
      <c r="A43" s="2"/>
      <c r="B43" s="246"/>
      <c r="C43" s="246"/>
      <c r="D43" s="246"/>
      <c r="E43" s="246"/>
      <c r="F43" s="246"/>
      <c r="G43" s="263"/>
      <c r="H43" s="263"/>
      <c r="I43" s="263"/>
      <c r="J43" s="263"/>
      <c r="K43" s="248"/>
      <c r="L43" s="248"/>
      <c r="M43" s="248"/>
      <c r="N43" s="248"/>
      <c r="O43" s="2"/>
      <c r="P43" s="246"/>
      <c r="Q43" s="246"/>
      <c r="R43" s="246"/>
      <c r="S43" s="246"/>
      <c r="T43" s="246"/>
      <c r="U43" s="263"/>
      <c r="V43" s="263"/>
      <c r="W43" s="263"/>
      <c r="X43" s="263"/>
      <c r="Y43" s="248"/>
      <c r="Z43" s="248"/>
      <c r="AA43" s="248"/>
      <c r="AB43" s="248"/>
    </row>
    <row r="44" spans="1:28" ht="24.95" customHeight="1">
      <c r="B44" s="454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39"/>
      <c r="P44" s="239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39"/>
    </row>
    <row r="45" spans="1:28" ht="18">
      <c r="A45" s="111" t="s">
        <v>335</v>
      </c>
      <c r="B45" s="239"/>
      <c r="C45" s="240"/>
      <c r="D45" s="240"/>
      <c r="E45" s="240"/>
      <c r="F45" s="4"/>
      <c r="G45" s="4"/>
      <c r="H45" s="4"/>
      <c r="I45" s="4"/>
      <c r="J45" s="4"/>
      <c r="K45" s="4"/>
      <c r="L45" s="240"/>
      <c r="M45" s="240"/>
      <c r="N45" s="240"/>
      <c r="O45" s="111" t="s">
        <v>335</v>
      </c>
      <c r="P45" s="239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</row>
    <row r="46" spans="1:28" ht="18">
      <c r="A46" s="1467" t="s">
        <v>55</v>
      </c>
      <c r="B46" s="1467"/>
      <c r="C46" s="1467"/>
      <c r="D46" s="1467"/>
      <c r="E46" s="1467"/>
      <c r="F46" s="4"/>
      <c r="G46" s="4"/>
      <c r="H46" s="4"/>
      <c r="I46" s="4"/>
      <c r="J46" s="4"/>
      <c r="K46" s="4"/>
      <c r="L46" s="240"/>
      <c r="M46" s="240"/>
      <c r="N46" s="240"/>
      <c r="O46" s="1467" t="s">
        <v>55</v>
      </c>
      <c r="P46" s="1467"/>
      <c r="Q46" s="1467"/>
      <c r="R46" s="1467"/>
      <c r="S46" s="1467"/>
      <c r="T46" s="240"/>
      <c r="U46" s="240"/>
      <c r="V46" s="240"/>
      <c r="W46" s="240"/>
      <c r="X46" s="240"/>
      <c r="Y46" s="240"/>
      <c r="Z46" s="240"/>
      <c r="AA46" s="240"/>
      <c r="AB46" s="240"/>
    </row>
    <row r="47" spans="1:28">
      <c r="A47" s="2"/>
      <c r="B47" s="368"/>
      <c r="C47" s="4"/>
      <c r="D47" s="4"/>
      <c r="E47" s="4"/>
      <c r="F47" s="4"/>
      <c r="G47" s="4"/>
      <c r="H47" s="4"/>
      <c r="I47" s="4"/>
      <c r="J47" s="4"/>
      <c r="K47" s="4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</row>
    <row r="48" spans="1:28" ht="16.5" thickBot="1">
      <c r="A48" s="41"/>
      <c r="B48" s="42" t="s">
        <v>58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175"/>
      <c r="P48" s="176" t="s">
        <v>59</v>
      </c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</row>
    <row r="49" spans="1:28" ht="16.5" thickBot="1">
      <c r="A49" s="43"/>
      <c r="B49" s="43"/>
      <c r="C49" s="1077">
        <v>1</v>
      </c>
      <c r="D49" s="1078">
        <v>2</v>
      </c>
      <c r="E49" s="1079">
        <v>3</v>
      </c>
      <c r="F49" s="1078">
        <v>4</v>
      </c>
      <c r="G49" s="1078" t="s">
        <v>3</v>
      </c>
      <c r="H49" s="1078" t="s">
        <v>4</v>
      </c>
      <c r="I49" s="1078" t="s">
        <v>5</v>
      </c>
      <c r="J49" s="1080" t="s">
        <v>6</v>
      </c>
      <c r="K49" s="96"/>
      <c r="L49" s="96"/>
      <c r="M49" s="96"/>
      <c r="N49" s="44"/>
      <c r="O49" s="130"/>
      <c r="P49" s="130"/>
      <c r="Q49" s="207">
        <v>1</v>
      </c>
      <c r="R49" s="366">
        <v>2</v>
      </c>
      <c r="S49" s="268">
        <v>3</v>
      </c>
      <c r="T49" s="366">
        <v>4</v>
      </c>
      <c r="U49" s="366" t="s">
        <v>3</v>
      </c>
      <c r="V49" s="366" t="s">
        <v>4</v>
      </c>
      <c r="W49" s="366" t="s">
        <v>5</v>
      </c>
      <c r="X49" s="209" t="s">
        <v>6</v>
      </c>
      <c r="Y49" s="365"/>
      <c r="Z49" s="365"/>
      <c r="AA49" s="910"/>
      <c r="AB49" s="178"/>
    </row>
    <row r="50" spans="1:28">
      <c r="A50" s="1182">
        <v>1</v>
      </c>
      <c r="B50" s="1186" t="s">
        <v>329</v>
      </c>
      <c r="C50" s="1187">
        <v>0</v>
      </c>
      <c r="D50" s="1187">
        <v>0</v>
      </c>
      <c r="E50" s="1187">
        <v>1</v>
      </c>
      <c r="F50" s="1187">
        <v>1</v>
      </c>
      <c r="G50" s="1187">
        <f>SUM(C50:F50)</f>
        <v>2</v>
      </c>
      <c r="H50" s="1194">
        <f>N64+M67+M70+N73</f>
        <v>2</v>
      </c>
      <c r="I50" s="1194">
        <f>M64+N67+N70+M73</f>
        <v>7</v>
      </c>
      <c r="J50" s="1188">
        <v>4</v>
      </c>
      <c r="K50" s="45">
        <v>-5</v>
      </c>
      <c r="L50" s="45"/>
      <c r="M50" s="45"/>
      <c r="N50" s="44"/>
      <c r="O50" s="179">
        <v>1</v>
      </c>
      <c r="P50" s="267" t="s">
        <v>330</v>
      </c>
      <c r="Q50" s="180">
        <v>3</v>
      </c>
      <c r="R50" s="180">
        <v>3</v>
      </c>
      <c r="S50" s="180">
        <v>3</v>
      </c>
      <c r="T50" s="180">
        <v>3</v>
      </c>
      <c r="U50" s="180">
        <f>SUM(Q50:T50)</f>
        <v>12</v>
      </c>
      <c r="V50" s="1197">
        <f>AB64+AA67+AA70+AB73</f>
        <v>20</v>
      </c>
      <c r="W50" s="181">
        <f>AA64+AB67+AB70+AA73</f>
        <v>4</v>
      </c>
      <c r="X50" s="182">
        <f>RANK(U50,$U$50:$U$54,0)</f>
        <v>1</v>
      </c>
      <c r="Y50" s="183"/>
      <c r="Z50" s="183"/>
      <c r="AA50" s="183"/>
      <c r="AB50" s="178"/>
    </row>
    <row r="51" spans="1:28">
      <c r="A51" s="1183">
        <v>2</v>
      </c>
      <c r="B51" s="1189" t="s">
        <v>388</v>
      </c>
      <c r="C51" s="562">
        <v>3</v>
      </c>
      <c r="D51" s="562">
        <v>3</v>
      </c>
      <c r="E51" s="1185">
        <v>0</v>
      </c>
      <c r="F51" s="562">
        <v>3</v>
      </c>
      <c r="G51" s="1185">
        <f>SUM(C51:F51)</f>
        <v>9</v>
      </c>
      <c r="H51" s="1195">
        <f>M64+N66+M69+N72</f>
        <v>8</v>
      </c>
      <c r="I51" s="1185">
        <f>N64+M66+N69+M72</f>
        <v>4</v>
      </c>
      <c r="J51" s="1190">
        <f>RANK(G51,$G$50:$G$54,0)</f>
        <v>2</v>
      </c>
      <c r="K51" s="45"/>
      <c r="L51" s="45"/>
      <c r="M51" s="45"/>
      <c r="N51" s="44"/>
      <c r="O51" s="184">
        <v>2</v>
      </c>
      <c r="P51" s="265" t="s">
        <v>331</v>
      </c>
      <c r="Q51" s="133">
        <v>0</v>
      </c>
      <c r="R51" s="133">
        <v>3</v>
      </c>
      <c r="S51" s="185">
        <v>3</v>
      </c>
      <c r="T51" s="133">
        <v>3</v>
      </c>
      <c r="U51" s="133">
        <f>SUM(Q51:T51)</f>
        <v>9</v>
      </c>
      <c r="V51" s="186">
        <f>AA64+AB66+AA69+AB72</f>
        <v>25</v>
      </c>
      <c r="W51" s="186">
        <f>AB64+AA66+AB69+AA72</f>
        <v>4</v>
      </c>
      <c r="X51" s="187">
        <f>RANK(U51,$U$50:$U$54,0)</f>
        <v>2</v>
      </c>
      <c r="Y51" s="183"/>
      <c r="Z51" s="183"/>
      <c r="AA51" s="183"/>
      <c r="AB51" s="178"/>
    </row>
    <row r="52" spans="1:28">
      <c r="A52" s="1183">
        <v>3</v>
      </c>
      <c r="B52" s="1189" t="s">
        <v>328</v>
      </c>
      <c r="C52" s="562">
        <v>0</v>
      </c>
      <c r="D52" s="562">
        <v>1</v>
      </c>
      <c r="E52" s="1185">
        <v>1</v>
      </c>
      <c r="F52" s="562">
        <v>0</v>
      </c>
      <c r="G52" s="1185">
        <f>SUM(C52:F52)</f>
        <v>2</v>
      </c>
      <c r="H52" s="1195">
        <f>N65+M68+N70+M72</f>
        <v>3</v>
      </c>
      <c r="I52" s="1185">
        <f>M65+N68+M70+N72</f>
        <v>7</v>
      </c>
      <c r="J52" s="1190">
        <f>RANK(G52,$G$50:$G$54,0)</f>
        <v>3</v>
      </c>
      <c r="K52" s="45">
        <v>-4</v>
      </c>
      <c r="L52" s="45"/>
      <c r="M52" s="45"/>
      <c r="N52" s="44"/>
      <c r="O52" s="184">
        <v>3</v>
      </c>
      <c r="P52" s="265" t="s">
        <v>387</v>
      </c>
      <c r="Q52" s="133">
        <v>3</v>
      </c>
      <c r="R52" s="133">
        <v>1</v>
      </c>
      <c r="S52" s="185">
        <v>0</v>
      </c>
      <c r="T52" s="133">
        <v>0</v>
      </c>
      <c r="U52" s="133">
        <f>SUM(Q52:T52)</f>
        <v>4</v>
      </c>
      <c r="V52" s="186">
        <f>AB65+AA68+AB70+AA72</f>
        <v>5</v>
      </c>
      <c r="W52" s="186">
        <f>AA65+AB68+AA70+AB72</f>
        <v>16</v>
      </c>
      <c r="X52" s="187">
        <v>4</v>
      </c>
      <c r="Y52" s="183">
        <v>-11</v>
      </c>
      <c r="Z52" s="183"/>
      <c r="AA52" s="183"/>
      <c r="AB52" s="178"/>
    </row>
    <row r="53" spans="1:28">
      <c r="A53" s="1183">
        <v>4</v>
      </c>
      <c r="B53" s="1189" t="s">
        <v>327</v>
      </c>
      <c r="C53" s="562">
        <v>3</v>
      </c>
      <c r="D53" s="562">
        <v>3</v>
      </c>
      <c r="E53" s="1185">
        <v>3</v>
      </c>
      <c r="F53" s="562">
        <v>3</v>
      </c>
      <c r="G53" s="1185">
        <f>SUM(C53:F53)</f>
        <v>12</v>
      </c>
      <c r="H53" s="1195">
        <f>M65+N67+N69+M71</f>
        <v>13</v>
      </c>
      <c r="I53" s="1185">
        <f>N65+M67+M69+N71</f>
        <v>0</v>
      </c>
      <c r="J53" s="1190">
        <f>RANK(G53,$G$50:$G$54,0)</f>
        <v>1</v>
      </c>
      <c r="K53" s="45"/>
      <c r="L53" s="45"/>
      <c r="M53" s="45"/>
      <c r="N53" s="44"/>
      <c r="O53" s="184">
        <v>4</v>
      </c>
      <c r="P53" s="265" t="s">
        <v>332</v>
      </c>
      <c r="Q53" s="133">
        <v>0</v>
      </c>
      <c r="R53" s="133">
        <v>0</v>
      </c>
      <c r="S53" s="185">
        <v>0</v>
      </c>
      <c r="T53" s="133">
        <v>0</v>
      </c>
      <c r="U53" s="133">
        <f>SUM(Q53:T53)</f>
        <v>0</v>
      </c>
      <c r="V53" s="186">
        <f>AA65+AB67+AB69+AA71</f>
        <v>1</v>
      </c>
      <c r="W53" s="186">
        <f>AB65+AA67+AA69+AB71</f>
        <v>21</v>
      </c>
      <c r="X53" s="187">
        <f>RANK(U53,$U$50:$U$54,0)</f>
        <v>5</v>
      </c>
      <c r="Y53" s="183"/>
      <c r="Z53" s="183"/>
      <c r="AA53" s="183"/>
      <c r="AB53" s="178"/>
    </row>
    <row r="54" spans="1:28" ht="16.5" thickBot="1">
      <c r="A54" s="1184">
        <v>5</v>
      </c>
      <c r="B54" s="1191" t="s">
        <v>347</v>
      </c>
      <c r="C54" s="536">
        <v>0</v>
      </c>
      <c r="D54" s="536">
        <v>1</v>
      </c>
      <c r="E54" s="1192">
        <v>0</v>
      </c>
      <c r="F54" s="536">
        <v>1</v>
      </c>
      <c r="G54" s="1192">
        <f>SUM(C54:F54)</f>
        <v>2</v>
      </c>
      <c r="H54" s="1192">
        <f>M66+N68+N71+M73</f>
        <v>3</v>
      </c>
      <c r="I54" s="1192">
        <f>N66+M68+M71+N73</f>
        <v>11</v>
      </c>
      <c r="J54" s="1193">
        <v>5</v>
      </c>
      <c r="K54" s="45">
        <v>-8</v>
      </c>
      <c r="L54" s="45"/>
      <c r="M54" s="45"/>
      <c r="N54" s="44"/>
      <c r="O54" s="188">
        <v>5</v>
      </c>
      <c r="P54" s="266" t="s">
        <v>333</v>
      </c>
      <c r="Q54" s="189">
        <v>0</v>
      </c>
      <c r="R54" s="189">
        <v>1</v>
      </c>
      <c r="S54" s="190">
        <v>3</v>
      </c>
      <c r="T54" s="189">
        <v>0</v>
      </c>
      <c r="U54" s="189">
        <f>SUM(Q54:T54)</f>
        <v>4</v>
      </c>
      <c r="V54" s="191">
        <f>AA66+AB68+AB71+AA73</f>
        <v>4</v>
      </c>
      <c r="W54" s="191">
        <f>AB66+AA68+AA71+AB73</f>
        <v>10</v>
      </c>
      <c r="X54" s="192">
        <f>RANK(U54,$U$50:$U$54,0)</f>
        <v>3</v>
      </c>
      <c r="Y54" s="183">
        <v>-6</v>
      </c>
      <c r="Z54" s="183"/>
      <c r="AA54" s="183"/>
      <c r="AB54" s="178"/>
    </row>
    <row r="55" spans="1:28">
      <c r="A55" s="44"/>
      <c r="B55" s="59"/>
      <c r="C55" s="44"/>
      <c r="D55" s="44"/>
      <c r="E55" s="45"/>
      <c r="F55" s="44"/>
      <c r="G55" s="44"/>
      <c r="H55" s="44">
        <f>SUM(H50:H54)</f>
        <v>29</v>
      </c>
      <c r="I55" s="44">
        <f>SUM(I50:I54)</f>
        <v>29</v>
      </c>
      <c r="J55" s="45"/>
      <c r="K55" s="45"/>
      <c r="L55" s="45"/>
      <c r="M55" s="45"/>
      <c r="N55" s="44"/>
      <c r="O55" s="178"/>
      <c r="P55" s="193"/>
      <c r="Q55" s="178"/>
      <c r="R55" s="178"/>
      <c r="S55" s="183"/>
      <c r="T55" s="178"/>
      <c r="U55" s="178"/>
      <c r="V55" s="183">
        <f>SUM(V50:V54)</f>
        <v>55</v>
      </c>
      <c r="W55" s="183">
        <f>SUM(W50:W54)</f>
        <v>55</v>
      </c>
      <c r="X55" s="183"/>
      <c r="Y55" s="183"/>
      <c r="Z55" s="183"/>
      <c r="AA55" s="183"/>
      <c r="AB55" s="178"/>
    </row>
    <row r="56" spans="1:28">
      <c r="A56" s="44"/>
      <c r="B56" s="59"/>
      <c r="C56" s="44"/>
      <c r="D56" s="44"/>
      <c r="E56" s="45"/>
      <c r="F56" s="44"/>
      <c r="G56" s="44"/>
      <c r="H56" s="45"/>
      <c r="I56" s="45"/>
      <c r="J56" s="45"/>
      <c r="K56" s="45"/>
      <c r="L56" s="45"/>
      <c r="M56" s="45"/>
      <c r="N56" s="44"/>
      <c r="O56" s="178"/>
      <c r="P56" s="193"/>
      <c r="Q56" s="178"/>
      <c r="R56" s="178"/>
      <c r="S56" s="183"/>
      <c r="T56" s="178"/>
      <c r="U56" s="178"/>
      <c r="V56" s="183"/>
      <c r="W56" s="183"/>
      <c r="X56" s="183"/>
      <c r="Y56" s="183"/>
      <c r="Z56" s="183"/>
      <c r="AA56" s="183"/>
      <c r="AB56" s="178"/>
    </row>
    <row r="57" spans="1:28" ht="16.5" thickBot="1">
      <c r="A57" s="44"/>
      <c r="B57" s="59"/>
      <c r="C57" s="44"/>
      <c r="D57" s="44"/>
      <c r="E57" s="45"/>
      <c r="F57" s="44"/>
      <c r="G57" s="44"/>
      <c r="H57" s="45"/>
      <c r="I57" s="45"/>
      <c r="J57" s="45"/>
      <c r="K57" s="45"/>
      <c r="L57" s="45"/>
      <c r="M57" s="45"/>
      <c r="N57" s="44"/>
      <c r="O57" s="178"/>
      <c r="P57" s="193"/>
      <c r="Q57" s="178"/>
      <c r="R57" s="178"/>
      <c r="S57" s="183"/>
      <c r="T57" s="178"/>
      <c r="U57" s="178"/>
      <c r="V57" s="183"/>
      <c r="W57" s="183"/>
      <c r="X57" s="183"/>
      <c r="Y57" s="183"/>
      <c r="Z57" s="183"/>
      <c r="AA57" s="183"/>
      <c r="AB57" s="178"/>
    </row>
    <row r="58" spans="1:28">
      <c r="A58" s="44"/>
      <c r="B58" s="85" t="s">
        <v>31</v>
      </c>
      <c r="C58" s="86"/>
      <c r="D58" s="87">
        <v>0.375</v>
      </c>
      <c r="E58" s="88" t="s">
        <v>33</v>
      </c>
      <c r="F58" s="86"/>
      <c r="G58" s="89"/>
      <c r="H58" s="45"/>
      <c r="I58" s="45"/>
      <c r="J58" s="45"/>
      <c r="K58" s="45"/>
      <c r="L58" s="45"/>
      <c r="M58" s="45"/>
      <c r="N58" s="44"/>
      <c r="O58" s="178"/>
      <c r="P58" s="194" t="s">
        <v>31</v>
      </c>
      <c r="Q58" s="195"/>
      <c r="R58" s="196">
        <v>0.375</v>
      </c>
      <c r="S58" s="197" t="s">
        <v>33</v>
      </c>
      <c r="T58" s="195"/>
      <c r="U58" s="198"/>
      <c r="V58" s="183"/>
      <c r="W58" s="183"/>
      <c r="X58" s="183"/>
      <c r="Y58" s="183"/>
      <c r="Z58" s="183"/>
      <c r="AA58" s="183"/>
      <c r="AB58" s="178"/>
    </row>
    <row r="59" spans="1:28" ht="16.5" thickBot="1">
      <c r="A59" s="44"/>
      <c r="B59" s="90" t="s">
        <v>32</v>
      </c>
      <c r="C59" s="91"/>
      <c r="D59" s="92">
        <v>1.3888888888888888E-2</v>
      </c>
      <c r="E59" s="93" t="s">
        <v>34</v>
      </c>
      <c r="F59" s="91" t="s">
        <v>36</v>
      </c>
      <c r="G59" s="94" t="s">
        <v>81</v>
      </c>
      <c r="H59" s="45"/>
      <c r="I59" s="45"/>
      <c r="J59" s="45"/>
      <c r="K59" s="45"/>
      <c r="L59" s="45"/>
      <c r="M59" s="45"/>
      <c r="N59" s="44"/>
      <c r="O59" s="178"/>
      <c r="P59" s="199" t="s">
        <v>32</v>
      </c>
      <c r="Q59" s="200"/>
      <c r="R59" s="201">
        <v>1.3888888888888888E-2</v>
      </c>
      <c r="S59" s="202" t="s">
        <v>34</v>
      </c>
      <c r="T59" s="200" t="s">
        <v>36</v>
      </c>
      <c r="U59" s="203" t="s">
        <v>81</v>
      </c>
      <c r="V59" s="183"/>
      <c r="W59" s="183"/>
      <c r="X59" s="183"/>
      <c r="Y59" s="183"/>
      <c r="Z59" s="183"/>
      <c r="AA59" s="183"/>
      <c r="AB59" s="178"/>
    </row>
    <row r="60" spans="1:28">
      <c r="A60" s="44"/>
      <c r="B60" s="84"/>
      <c r="C60" s="44"/>
      <c r="D60" s="63"/>
      <c r="E60" s="45"/>
      <c r="F60" s="44"/>
      <c r="G60" s="44"/>
      <c r="H60" s="45"/>
      <c r="I60" s="45"/>
      <c r="J60" s="45"/>
      <c r="K60" s="45"/>
      <c r="L60" s="45"/>
      <c r="M60" s="45"/>
      <c r="N60" s="44"/>
      <c r="O60" s="178"/>
      <c r="P60" s="204"/>
      <c r="Q60" s="178"/>
      <c r="R60" s="205"/>
      <c r="S60" s="183"/>
      <c r="T60" s="178"/>
      <c r="U60" s="178"/>
      <c r="V60" s="183"/>
      <c r="W60" s="183"/>
      <c r="X60" s="183"/>
      <c r="Y60" s="183"/>
      <c r="Z60" s="183"/>
      <c r="AA60" s="183"/>
      <c r="AB60" s="178"/>
    </row>
    <row r="61" spans="1:28">
      <c r="A61" s="44"/>
      <c r="B61" s="84"/>
      <c r="C61" s="44"/>
      <c r="D61" s="63"/>
      <c r="E61" s="45"/>
      <c r="F61" s="44"/>
      <c r="G61" s="44"/>
      <c r="H61" s="45"/>
      <c r="I61" s="45"/>
      <c r="J61" s="45"/>
      <c r="K61" s="45"/>
      <c r="L61" s="45"/>
      <c r="M61" s="45"/>
      <c r="N61" s="44"/>
      <c r="O61" s="178"/>
      <c r="P61" s="204"/>
      <c r="Q61" s="178"/>
      <c r="R61" s="205"/>
      <c r="S61" s="183"/>
      <c r="T61" s="178"/>
      <c r="U61" s="178"/>
      <c r="V61" s="183"/>
      <c r="W61" s="183"/>
      <c r="X61" s="183"/>
      <c r="Y61" s="183"/>
      <c r="Z61" s="183"/>
      <c r="AA61" s="183"/>
      <c r="AB61" s="178"/>
    </row>
    <row r="62" spans="1:28" ht="16.5" thickBot="1">
      <c r="A62" s="43"/>
      <c r="B62" s="45"/>
      <c r="C62" s="46"/>
      <c r="D62" s="46"/>
      <c r="E62" s="46"/>
      <c r="F62" s="46"/>
      <c r="G62" s="46"/>
      <c r="H62" s="46"/>
      <c r="I62" s="46"/>
      <c r="J62" s="46"/>
      <c r="K62" s="45"/>
      <c r="L62" s="44"/>
      <c r="M62" s="44"/>
      <c r="N62" s="44"/>
      <c r="O62" s="130"/>
      <c r="P62" s="183"/>
      <c r="Q62" s="206"/>
      <c r="R62" s="206"/>
      <c r="S62" s="206"/>
      <c r="T62" s="206"/>
      <c r="U62" s="206"/>
      <c r="V62" s="206"/>
      <c r="W62" s="206"/>
      <c r="X62" s="206"/>
      <c r="Y62" s="183"/>
      <c r="Z62" s="178"/>
      <c r="AA62" s="908"/>
      <c r="AB62" s="178"/>
    </row>
    <row r="63" spans="1:28" ht="16.5" thickBot="1">
      <c r="A63" s="60" t="s">
        <v>2</v>
      </c>
      <c r="B63" s="363" t="s">
        <v>1</v>
      </c>
      <c r="C63" s="1450" t="s">
        <v>21</v>
      </c>
      <c r="D63" s="1451"/>
      <c r="E63" s="1451"/>
      <c r="F63" s="1452"/>
      <c r="G63" s="1450" t="s">
        <v>22</v>
      </c>
      <c r="H63" s="1451"/>
      <c r="I63" s="1451"/>
      <c r="J63" s="1452"/>
      <c r="K63" s="363" t="s">
        <v>23</v>
      </c>
      <c r="L63" s="363" t="s">
        <v>24</v>
      </c>
      <c r="M63" s="1450" t="s">
        <v>25</v>
      </c>
      <c r="N63" s="1534"/>
      <c r="O63" s="207" t="s">
        <v>2</v>
      </c>
      <c r="P63" s="366" t="s">
        <v>1</v>
      </c>
      <c r="Q63" s="1370" t="s">
        <v>21</v>
      </c>
      <c r="R63" s="1375"/>
      <c r="S63" s="1375"/>
      <c r="T63" s="1376"/>
      <c r="U63" s="1370" t="s">
        <v>22</v>
      </c>
      <c r="V63" s="1375"/>
      <c r="W63" s="1375"/>
      <c r="X63" s="1376"/>
      <c r="Y63" s="366" t="s">
        <v>23</v>
      </c>
      <c r="Z63" s="366" t="s">
        <v>24</v>
      </c>
      <c r="AA63" s="1370" t="s">
        <v>25</v>
      </c>
      <c r="AB63" s="1371"/>
    </row>
    <row r="64" spans="1:28">
      <c r="A64" s="533">
        <f>O30+1</f>
        <v>921</v>
      </c>
      <c r="B64" s="64" t="s">
        <v>9</v>
      </c>
      <c r="C64" s="1485" t="str">
        <f>B51</f>
        <v>Geulsche Boys E2</v>
      </c>
      <c r="D64" s="1486"/>
      <c r="E64" s="1486"/>
      <c r="F64" s="1487"/>
      <c r="G64" s="1485" t="str">
        <f>B50</f>
        <v>Scharn E7</v>
      </c>
      <c r="H64" s="1486"/>
      <c r="I64" s="1486"/>
      <c r="J64" s="1487"/>
      <c r="K64" s="65">
        <f>D58</f>
        <v>0.375</v>
      </c>
      <c r="L64" s="64" t="s">
        <v>73</v>
      </c>
      <c r="M64" s="964">
        <v>3</v>
      </c>
      <c r="N64" s="965">
        <v>0</v>
      </c>
      <c r="O64" s="525">
        <f>A73+1</f>
        <v>931</v>
      </c>
      <c r="P64" s="526" t="s">
        <v>9</v>
      </c>
      <c r="Q64" s="1488" t="str">
        <f>P51</f>
        <v>RKVVL/Polaris E2</v>
      </c>
      <c r="R64" s="1489"/>
      <c r="S64" s="1489"/>
      <c r="T64" s="1490"/>
      <c r="U64" s="1488" t="str">
        <f>P50</f>
        <v xml:space="preserve">Scharn F-top </v>
      </c>
      <c r="V64" s="1489"/>
      <c r="W64" s="1489"/>
      <c r="X64" s="1490"/>
      <c r="Y64" s="527">
        <f>R58</f>
        <v>0.375</v>
      </c>
      <c r="Z64" s="526" t="s">
        <v>82</v>
      </c>
      <c r="AA64" s="972">
        <v>2</v>
      </c>
      <c r="AB64" s="973">
        <v>3</v>
      </c>
    </row>
    <row r="65" spans="1:28">
      <c r="A65" s="373">
        <f>A64+1</f>
        <v>922</v>
      </c>
      <c r="B65" s="47" t="s">
        <v>10</v>
      </c>
      <c r="C65" s="1479" t="str">
        <f>B53</f>
        <v>RKASV E1</v>
      </c>
      <c r="D65" s="1480"/>
      <c r="E65" s="1480"/>
      <c r="F65" s="1481"/>
      <c r="G65" s="1479" t="str">
        <f>B52</f>
        <v>Sporting Sittard E1</v>
      </c>
      <c r="H65" s="1480"/>
      <c r="I65" s="1480"/>
      <c r="J65" s="1481"/>
      <c r="K65" s="48">
        <f>D58</f>
        <v>0.375</v>
      </c>
      <c r="L65" s="47" t="s">
        <v>74</v>
      </c>
      <c r="M65" s="966">
        <v>3</v>
      </c>
      <c r="N65" s="967">
        <v>0</v>
      </c>
      <c r="O65" s="528">
        <f>O64+1</f>
        <v>932</v>
      </c>
      <c r="P65" s="210" t="s">
        <v>10</v>
      </c>
      <c r="Q65" s="1482" t="str">
        <f>P53</f>
        <v>Sporting Sittard E2</v>
      </c>
      <c r="R65" s="1483"/>
      <c r="S65" s="1483"/>
      <c r="T65" s="1484"/>
      <c r="U65" s="1482" t="str">
        <f>P52</f>
        <v>RKSV Minor E1</v>
      </c>
      <c r="V65" s="1483"/>
      <c r="W65" s="1483"/>
      <c r="X65" s="1484"/>
      <c r="Y65" s="211">
        <f>R58</f>
        <v>0.375</v>
      </c>
      <c r="Z65" s="210" t="s">
        <v>83</v>
      </c>
      <c r="AA65" s="974">
        <v>0</v>
      </c>
      <c r="AB65" s="975">
        <v>2</v>
      </c>
    </row>
    <row r="66" spans="1:28">
      <c r="A66" s="373">
        <f t="shared" ref="A66:A73" si="2">A65+1</f>
        <v>923</v>
      </c>
      <c r="B66" s="49" t="s">
        <v>11</v>
      </c>
      <c r="C66" s="1479" t="str">
        <f>B54</f>
        <v xml:space="preserve">Scharn F all stars </v>
      </c>
      <c r="D66" s="1480"/>
      <c r="E66" s="1480"/>
      <c r="F66" s="1481"/>
      <c r="G66" s="1479" t="str">
        <f>B51</f>
        <v>Geulsche Boys E2</v>
      </c>
      <c r="H66" s="1480"/>
      <c r="I66" s="1480"/>
      <c r="J66" s="1481"/>
      <c r="K66" s="534">
        <f>K65+D59</f>
        <v>0.3888888888888889</v>
      </c>
      <c r="L66" s="47" t="s">
        <v>73</v>
      </c>
      <c r="M66" s="966">
        <v>1</v>
      </c>
      <c r="N66" s="783">
        <v>3</v>
      </c>
      <c r="O66" s="528">
        <f t="shared" ref="O66:O73" si="3">O65+1</f>
        <v>933</v>
      </c>
      <c r="P66" s="212" t="s">
        <v>11</v>
      </c>
      <c r="Q66" s="1482" t="str">
        <f>P54</f>
        <v xml:space="preserve">Walram E4 </v>
      </c>
      <c r="R66" s="1483"/>
      <c r="S66" s="1483"/>
      <c r="T66" s="1484"/>
      <c r="U66" s="1482" t="str">
        <f>P51</f>
        <v>RKVVL/Polaris E2</v>
      </c>
      <c r="V66" s="1483"/>
      <c r="W66" s="1483"/>
      <c r="X66" s="1484"/>
      <c r="Y66" s="529">
        <f>Y65+R59</f>
        <v>0.3888888888888889</v>
      </c>
      <c r="Z66" s="210" t="s">
        <v>82</v>
      </c>
      <c r="AA66" s="974">
        <v>0</v>
      </c>
      <c r="AB66" s="778">
        <v>7</v>
      </c>
    </row>
    <row r="67" spans="1:28">
      <c r="A67" s="373">
        <f t="shared" si="2"/>
        <v>924</v>
      </c>
      <c r="B67" s="49" t="s">
        <v>12</v>
      </c>
      <c r="C67" s="1479" t="str">
        <f>B50</f>
        <v>Scharn E7</v>
      </c>
      <c r="D67" s="1480"/>
      <c r="E67" s="1480"/>
      <c r="F67" s="1481"/>
      <c r="G67" s="1479" t="str">
        <f>B53</f>
        <v>RKASV E1</v>
      </c>
      <c r="H67" s="1480"/>
      <c r="I67" s="1480"/>
      <c r="J67" s="1481"/>
      <c r="K67" s="534">
        <f>K65+D59</f>
        <v>0.3888888888888889</v>
      </c>
      <c r="L67" s="47" t="s">
        <v>74</v>
      </c>
      <c r="M67" s="966">
        <v>0</v>
      </c>
      <c r="N67" s="783">
        <v>2</v>
      </c>
      <c r="O67" s="528">
        <f t="shared" si="3"/>
        <v>934</v>
      </c>
      <c r="P67" s="212" t="s">
        <v>12</v>
      </c>
      <c r="Q67" s="1482" t="str">
        <f>P50</f>
        <v xml:space="preserve">Scharn F-top </v>
      </c>
      <c r="R67" s="1483"/>
      <c r="S67" s="1483"/>
      <c r="T67" s="1484"/>
      <c r="U67" s="1482" t="str">
        <f>P53</f>
        <v>Sporting Sittard E2</v>
      </c>
      <c r="V67" s="1483"/>
      <c r="W67" s="1483"/>
      <c r="X67" s="1484"/>
      <c r="Y67" s="529">
        <f>Y65+R59</f>
        <v>0.3888888888888889</v>
      </c>
      <c r="Z67" s="210" t="s">
        <v>83</v>
      </c>
      <c r="AA67" s="974">
        <v>7</v>
      </c>
      <c r="AB67" s="778">
        <v>1</v>
      </c>
    </row>
    <row r="68" spans="1:28">
      <c r="A68" s="373">
        <f t="shared" si="2"/>
        <v>925</v>
      </c>
      <c r="B68" s="49" t="s">
        <v>13</v>
      </c>
      <c r="C68" s="1479" t="str">
        <f>B52</f>
        <v>Sporting Sittard E1</v>
      </c>
      <c r="D68" s="1480"/>
      <c r="E68" s="1480"/>
      <c r="F68" s="1481"/>
      <c r="G68" s="1479" t="str">
        <f>B54</f>
        <v xml:space="preserve">Scharn F all stars </v>
      </c>
      <c r="H68" s="1480"/>
      <c r="I68" s="1480"/>
      <c r="J68" s="1481"/>
      <c r="K68" s="50">
        <f>K67+D59</f>
        <v>0.40277777777777779</v>
      </c>
      <c r="L68" s="47" t="s">
        <v>73</v>
      </c>
      <c r="M68" s="968">
        <v>1</v>
      </c>
      <c r="N68" s="969">
        <v>1</v>
      </c>
      <c r="O68" s="528">
        <f t="shared" si="3"/>
        <v>935</v>
      </c>
      <c r="P68" s="212" t="s">
        <v>13</v>
      </c>
      <c r="Q68" s="1482" t="str">
        <f>P52</f>
        <v>RKSV Minor E1</v>
      </c>
      <c r="R68" s="1483"/>
      <c r="S68" s="1483"/>
      <c r="T68" s="1484"/>
      <c r="U68" s="1482" t="str">
        <f>P54</f>
        <v xml:space="preserve">Walram E4 </v>
      </c>
      <c r="V68" s="1483"/>
      <c r="W68" s="1483"/>
      <c r="X68" s="1484"/>
      <c r="Y68" s="213">
        <f>Y67+R59</f>
        <v>0.40277777777777779</v>
      </c>
      <c r="Z68" s="210" t="s">
        <v>82</v>
      </c>
      <c r="AA68" s="777">
        <v>1</v>
      </c>
      <c r="AB68" s="976">
        <v>1</v>
      </c>
    </row>
    <row r="69" spans="1:28">
      <c r="A69" s="373">
        <f t="shared" si="2"/>
        <v>926</v>
      </c>
      <c r="B69" s="49" t="s">
        <v>14</v>
      </c>
      <c r="C69" s="1479" t="str">
        <f>B51</f>
        <v>Geulsche Boys E2</v>
      </c>
      <c r="D69" s="1480"/>
      <c r="E69" s="1480"/>
      <c r="F69" s="1481"/>
      <c r="G69" s="1479" t="str">
        <f>B53</f>
        <v>RKASV E1</v>
      </c>
      <c r="H69" s="1480"/>
      <c r="I69" s="1480"/>
      <c r="J69" s="1481"/>
      <c r="K69" s="50">
        <f>K67+D59</f>
        <v>0.40277777777777779</v>
      </c>
      <c r="L69" s="47" t="s">
        <v>74</v>
      </c>
      <c r="M69" s="771">
        <v>0</v>
      </c>
      <c r="N69" s="969">
        <v>2</v>
      </c>
      <c r="O69" s="528">
        <f t="shared" si="3"/>
        <v>936</v>
      </c>
      <c r="P69" s="212" t="s">
        <v>14</v>
      </c>
      <c r="Q69" s="1482" t="str">
        <f>P51</f>
        <v>RKVVL/Polaris E2</v>
      </c>
      <c r="R69" s="1483"/>
      <c r="S69" s="1483"/>
      <c r="T69" s="1484"/>
      <c r="U69" s="1482" t="str">
        <f>P53</f>
        <v>Sporting Sittard E2</v>
      </c>
      <c r="V69" s="1483"/>
      <c r="W69" s="1483"/>
      <c r="X69" s="1484"/>
      <c r="Y69" s="213">
        <f>Y67+R59</f>
        <v>0.40277777777777779</v>
      </c>
      <c r="Z69" s="210" t="s">
        <v>83</v>
      </c>
      <c r="AA69" s="777">
        <v>9</v>
      </c>
      <c r="AB69" s="976">
        <v>0</v>
      </c>
    </row>
    <row r="70" spans="1:28">
      <c r="A70" s="373">
        <f t="shared" si="2"/>
        <v>927</v>
      </c>
      <c r="B70" s="49" t="s">
        <v>15</v>
      </c>
      <c r="C70" s="1479" t="str">
        <f>B50</f>
        <v>Scharn E7</v>
      </c>
      <c r="D70" s="1480"/>
      <c r="E70" s="1480"/>
      <c r="F70" s="1481"/>
      <c r="G70" s="1479" t="str">
        <f>B52</f>
        <v>Sporting Sittard E1</v>
      </c>
      <c r="H70" s="1480"/>
      <c r="I70" s="1480"/>
      <c r="J70" s="1481"/>
      <c r="K70" s="50">
        <f>K69+D59</f>
        <v>0.41666666666666669</v>
      </c>
      <c r="L70" s="47" t="s">
        <v>73</v>
      </c>
      <c r="M70" s="771">
        <v>1</v>
      </c>
      <c r="N70" s="969">
        <v>1</v>
      </c>
      <c r="O70" s="528">
        <f t="shared" si="3"/>
        <v>937</v>
      </c>
      <c r="P70" s="212" t="s">
        <v>15</v>
      </c>
      <c r="Q70" s="1482" t="str">
        <f>P50</f>
        <v xml:space="preserve">Scharn F-top </v>
      </c>
      <c r="R70" s="1483"/>
      <c r="S70" s="1483"/>
      <c r="T70" s="1484"/>
      <c r="U70" s="1482" t="str">
        <f>P52</f>
        <v>RKSV Minor E1</v>
      </c>
      <c r="V70" s="1483"/>
      <c r="W70" s="1483"/>
      <c r="X70" s="1484"/>
      <c r="Y70" s="213">
        <f>Y69+R59</f>
        <v>0.41666666666666669</v>
      </c>
      <c r="Z70" s="210" t="s">
        <v>82</v>
      </c>
      <c r="AA70" s="777">
        <v>8</v>
      </c>
      <c r="AB70" s="976">
        <v>1</v>
      </c>
    </row>
    <row r="71" spans="1:28">
      <c r="A71" s="373">
        <f t="shared" si="2"/>
        <v>928</v>
      </c>
      <c r="B71" s="49" t="s">
        <v>16</v>
      </c>
      <c r="C71" s="1479" t="str">
        <f>B53</f>
        <v>RKASV E1</v>
      </c>
      <c r="D71" s="1480"/>
      <c r="E71" s="1480"/>
      <c r="F71" s="1481"/>
      <c r="G71" s="1479" t="str">
        <f>B54</f>
        <v xml:space="preserve">Scharn F all stars </v>
      </c>
      <c r="H71" s="1480"/>
      <c r="I71" s="1480"/>
      <c r="J71" s="1481"/>
      <c r="K71" s="50">
        <f>K69+D59</f>
        <v>0.41666666666666669</v>
      </c>
      <c r="L71" s="47" t="s">
        <v>74</v>
      </c>
      <c r="M71" s="771">
        <v>6</v>
      </c>
      <c r="N71" s="969">
        <v>0</v>
      </c>
      <c r="O71" s="528">
        <f t="shared" si="3"/>
        <v>938</v>
      </c>
      <c r="P71" s="212" t="s">
        <v>16</v>
      </c>
      <c r="Q71" s="1482" t="str">
        <f>P53</f>
        <v>Sporting Sittard E2</v>
      </c>
      <c r="R71" s="1483"/>
      <c r="S71" s="1483"/>
      <c r="T71" s="1484"/>
      <c r="U71" s="1482" t="str">
        <f>P54</f>
        <v xml:space="preserve">Walram E4 </v>
      </c>
      <c r="V71" s="1483"/>
      <c r="W71" s="1483"/>
      <c r="X71" s="1484"/>
      <c r="Y71" s="213">
        <f>Y69+R59</f>
        <v>0.41666666666666669</v>
      </c>
      <c r="Z71" s="210" t="s">
        <v>83</v>
      </c>
      <c r="AA71" s="777">
        <v>0</v>
      </c>
      <c r="AB71" s="976">
        <v>3</v>
      </c>
    </row>
    <row r="72" spans="1:28">
      <c r="A72" s="373">
        <f t="shared" si="2"/>
        <v>929</v>
      </c>
      <c r="B72" s="49" t="s">
        <v>17</v>
      </c>
      <c r="C72" s="1479" t="str">
        <f>B52</f>
        <v>Sporting Sittard E1</v>
      </c>
      <c r="D72" s="1480"/>
      <c r="E72" s="1480"/>
      <c r="F72" s="1481"/>
      <c r="G72" s="1479" t="str">
        <f>B51</f>
        <v>Geulsche Boys E2</v>
      </c>
      <c r="H72" s="1480"/>
      <c r="I72" s="1480"/>
      <c r="J72" s="1481"/>
      <c r="K72" s="50">
        <f>K71+D59</f>
        <v>0.43055555555555558</v>
      </c>
      <c r="L72" s="47" t="s">
        <v>73</v>
      </c>
      <c r="M72" s="771">
        <v>1</v>
      </c>
      <c r="N72" s="969">
        <v>2</v>
      </c>
      <c r="O72" s="528">
        <f t="shared" si="3"/>
        <v>939</v>
      </c>
      <c r="P72" s="212" t="s">
        <v>17</v>
      </c>
      <c r="Q72" s="1482" t="str">
        <f>P52</f>
        <v>RKSV Minor E1</v>
      </c>
      <c r="R72" s="1483"/>
      <c r="S72" s="1483"/>
      <c r="T72" s="1484"/>
      <c r="U72" s="1482" t="str">
        <f>P51</f>
        <v>RKVVL/Polaris E2</v>
      </c>
      <c r="V72" s="1483"/>
      <c r="W72" s="1483"/>
      <c r="X72" s="1484"/>
      <c r="Y72" s="213">
        <f>Y71+R59</f>
        <v>0.43055555555555558</v>
      </c>
      <c r="Z72" s="210" t="s">
        <v>82</v>
      </c>
      <c r="AA72" s="777">
        <v>1</v>
      </c>
      <c r="AB72" s="976">
        <v>7</v>
      </c>
    </row>
    <row r="73" spans="1:28" ht="16.5" thickBot="1">
      <c r="A73" s="535">
        <f t="shared" si="2"/>
        <v>930</v>
      </c>
      <c r="B73" s="536" t="s">
        <v>18</v>
      </c>
      <c r="C73" s="1503" t="str">
        <f>B54</f>
        <v xml:space="preserve">Scharn F all stars </v>
      </c>
      <c r="D73" s="1504"/>
      <c r="E73" s="1504"/>
      <c r="F73" s="1505"/>
      <c r="G73" s="1503" t="str">
        <f>B50</f>
        <v>Scharn E7</v>
      </c>
      <c r="H73" s="1504"/>
      <c r="I73" s="1504"/>
      <c r="J73" s="1505"/>
      <c r="K73" s="537">
        <f>K71+D59</f>
        <v>0.43055555555555558</v>
      </c>
      <c r="L73" s="374" t="s">
        <v>74</v>
      </c>
      <c r="M73" s="970">
        <v>1</v>
      </c>
      <c r="N73" s="971">
        <v>1</v>
      </c>
      <c r="O73" s="530">
        <f t="shared" si="3"/>
        <v>940</v>
      </c>
      <c r="P73" s="531" t="s">
        <v>18</v>
      </c>
      <c r="Q73" s="1506" t="str">
        <f>P54</f>
        <v xml:space="preserve">Walram E4 </v>
      </c>
      <c r="R73" s="1507"/>
      <c r="S73" s="1507"/>
      <c r="T73" s="1508"/>
      <c r="U73" s="1506" t="str">
        <f>P50</f>
        <v xml:space="preserve">Scharn F-top </v>
      </c>
      <c r="V73" s="1507"/>
      <c r="W73" s="1507"/>
      <c r="X73" s="1508"/>
      <c r="Y73" s="532">
        <f>Y71+R59</f>
        <v>0.43055555555555558</v>
      </c>
      <c r="Z73" s="531" t="s">
        <v>83</v>
      </c>
      <c r="AA73" s="977">
        <v>0</v>
      </c>
      <c r="AB73" s="978">
        <v>2</v>
      </c>
    </row>
    <row r="74" spans="1:28" ht="15.75" customHeight="1">
      <c r="A74" s="44"/>
      <c r="B74" s="44"/>
      <c r="C74" s="61"/>
      <c r="D74" s="61"/>
      <c r="E74" s="61"/>
      <c r="F74" s="61"/>
      <c r="G74" s="61"/>
      <c r="H74" s="61"/>
      <c r="I74" s="61"/>
      <c r="J74" s="61"/>
      <c r="K74" s="62"/>
      <c r="L74" s="44"/>
      <c r="M74" s="44"/>
      <c r="N74" s="63"/>
      <c r="O74" s="178"/>
      <c r="P74" s="178"/>
      <c r="Q74" s="214"/>
      <c r="R74" s="214"/>
      <c r="S74" s="214"/>
      <c r="T74" s="214"/>
      <c r="U74" s="214"/>
      <c r="V74" s="214"/>
      <c r="W74" s="214"/>
      <c r="X74" s="214"/>
      <c r="Y74" s="215"/>
      <c r="Z74" s="178"/>
      <c r="AA74" s="908"/>
      <c r="AB74" s="205"/>
    </row>
    <row r="75" spans="1:28">
      <c r="A75" s="44"/>
      <c r="B75" s="44"/>
      <c r="C75" s="61"/>
      <c r="D75" s="61"/>
      <c r="E75" s="61"/>
      <c r="F75" s="61"/>
      <c r="G75" s="61"/>
      <c r="H75" s="61"/>
      <c r="I75" s="61"/>
      <c r="J75" s="61"/>
      <c r="K75" s="62"/>
      <c r="L75" s="44"/>
      <c r="M75" s="44"/>
      <c r="N75" s="63"/>
      <c r="O75" s="178"/>
      <c r="P75" s="178"/>
      <c r="Q75" s="214"/>
      <c r="R75" s="214"/>
      <c r="S75" s="214"/>
      <c r="T75" s="214"/>
      <c r="U75" s="214"/>
      <c r="V75" s="214"/>
      <c r="W75" s="214"/>
      <c r="X75" s="214"/>
      <c r="Y75" s="215"/>
      <c r="Z75" s="178"/>
      <c r="AA75" s="908"/>
      <c r="AB75" s="205"/>
    </row>
    <row r="76" spans="1:28" ht="16.5" thickBot="1">
      <c r="A76" s="43"/>
      <c r="B76" s="43"/>
      <c r="C76" s="24"/>
      <c r="D76" s="24"/>
      <c r="E76" s="24"/>
      <c r="F76" s="24"/>
      <c r="G76" s="24"/>
      <c r="H76" s="24"/>
      <c r="I76" s="24"/>
      <c r="J76" s="24"/>
      <c r="K76" s="43"/>
      <c r="L76" s="43"/>
      <c r="M76" s="43"/>
      <c r="N76" s="43"/>
      <c r="O76" s="130"/>
      <c r="P76" s="130"/>
      <c r="Q76" s="132"/>
      <c r="R76" s="132"/>
      <c r="S76" s="132"/>
      <c r="T76" s="132"/>
      <c r="U76" s="132"/>
      <c r="V76" s="132"/>
      <c r="W76" s="132"/>
      <c r="X76" s="132"/>
      <c r="Y76" s="130"/>
      <c r="Z76" s="130"/>
      <c r="AA76" s="130"/>
      <c r="AB76" s="130"/>
    </row>
    <row r="77" spans="1:28" ht="16.5" thickBot="1">
      <c r="A77" s="51" t="s">
        <v>19</v>
      </c>
      <c r="B77" s="52" t="str">
        <f>B48</f>
        <v>Poule C</v>
      </c>
      <c r="C77" s="24"/>
      <c r="D77" s="24"/>
      <c r="E77" s="24"/>
      <c r="F77" s="24"/>
      <c r="G77" s="24"/>
      <c r="H77" s="24"/>
      <c r="I77" s="24"/>
      <c r="J77" s="24"/>
      <c r="K77" s="43"/>
      <c r="L77" s="43"/>
      <c r="M77" s="43"/>
      <c r="N77" s="43"/>
      <c r="O77" s="216" t="s">
        <v>19</v>
      </c>
      <c r="P77" s="217" t="str">
        <f>P48</f>
        <v>Poule D</v>
      </c>
      <c r="Q77" s="132"/>
      <c r="R77" s="132"/>
      <c r="S77" s="132"/>
      <c r="T77" s="132"/>
      <c r="U77" s="132"/>
      <c r="V77" s="132"/>
      <c r="W77" s="132"/>
      <c r="X77" s="132"/>
      <c r="Y77" s="130"/>
      <c r="Z77" s="130"/>
      <c r="AA77" s="130"/>
      <c r="AB77" s="130"/>
    </row>
    <row r="78" spans="1:28">
      <c r="A78" s="53">
        <v>1</v>
      </c>
      <c r="B78" s="54" t="str">
        <f>B53</f>
        <v>RKASV E1</v>
      </c>
      <c r="C78" s="24" t="s">
        <v>65</v>
      </c>
      <c r="D78" s="24"/>
      <c r="E78" s="24"/>
      <c r="F78" s="24"/>
      <c r="G78" s="24"/>
      <c r="H78" s="24"/>
      <c r="I78" s="24"/>
      <c r="J78" s="24"/>
      <c r="K78" s="43"/>
      <c r="L78" s="43"/>
      <c r="M78" s="43"/>
      <c r="N78" s="43"/>
      <c r="O78" s="218">
        <v>1</v>
      </c>
      <c r="P78" s="219" t="str">
        <f>P50</f>
        <v xml:space="preserve">Scharn F-top </v>
      </c>
      <c r="Q78" s="132" t="s">
        <v>65</v>
      </c>
      <c r="R78" s="132"/>
      <c r="S78" s="132"/>
      <c r="T78" s="132"/>
      <c r="U78" s="132"/>
      <c r="V78" s="132"/>
      <c r="W78" s="132"/>
      <c r="X78" s="132"/>
      <c r="Y78" s="130"/>
      <c r="Z78" s="130"/>
      <c r="AA78" s="130"/>
      <c r="AB78" s="130"/>
    </row>
    <row r="79" spans="1:28">
      <c r="A79" s="55">
        <v>2</v>
      </c>
      <c r="B79" s="56" t="str">
        <f>B51</f>
        <v>Geulsche Boys E2</v>
      </c>
      <c r="C79" s="24" t="s">
        <v>65</v>
      </c>
      <c r="D79" s="24"/>
      <c r="E79" s="24"/>
      <c r="F79" s="24"/>
      <c r="G79" s="24"/>
      <c r="H79" s="24"/>
      <c r="I79" s="24"/>
      <c r="J79" s="24"/>
      <c r="K79" s="43"/>
      <c r="L79" s="43"/>
      <c r="M79" s="43"/>
      <c r="N79" s="43"/>
      <c r="O79" s="220">
        <v>2</v>
      </c>
      <c r="P79" s="221" t="str">
        <f>P51</f>
        <v>RKVVL/Polaris E2</v>
      </c>
      <c r="Q79" s="132" t="s">
        <v>65</v>
      </c>
      <c r="R79" s="132"/>
      <c r="S79" s="132"/>
      <c r="T79" s="132"/>
      <c r="U79" s="132"/>
      <c r="V79" s="132"/>
      <c r="W79" s="132"/>
      <c r="X79" s="132"/>
      <c r="Y79" s="130"/>
      <c r="Z79" s="130"/>
      <c r="AA79" s="130"/>
      <c r="AB79" s="130"/>
    </row>
    <row r="80" spans="1:28">
      <c r="A80" s="55">
        <v>3</v>
      </c>
      <c r="B80" s="56" t="str">
        <f>B52</f>
        <v>Sporting Sittard E1</v>
      </c>
      <c r="C80" s="24" t="s">
        <v>67</v>
      </c>
      <c r="D80" s="24"/>
      <c r="E80" s="24"/>
      <c r="F80" s="24"/>
      <c r="G80" s="24"/>
      <c r="H80" s="24"/>
      <c r="I80" s="24"/>
      <c r="J80" s="24"/>
      <c r="K80" s="43"/>
      <c r="L80" s="43"/>
      <c r="M80" s="43"/>
      <c r="N80" s="43"/>
      <c r="O80" s="220">
        <v>3</v>
      </c>
      <c r="P80" s="221" t="str">
        <f>P54</f>
        <v xml:space="preserve">Walram E4 </v>
      </c>
      <c r="Q80" s="132" t="s">
        <v>66</v>
      </c>
      <c r="R80" s="132"/>
      <c r="S80" s="132"/>
      <c r="T80" s="132"/>
      <c r="U80" s="132"/>
      <c r="V80" s="132"/>
      <c r="W80" s="132"/>
      <c r="X80" s="132"/>
      <c r="Y80" s="130"/>
      <c r="Z80" s="130"/>
      <c r="AA80" s="130"/>
      <c r="AB80" s="130"/>
    </row>
    <row r="81" spans="1:28">
      <c r="A81" s="55">
        <v>4</v>
      </c>
      <c r="B81" s="56" t="str">
        <f>B50</f>
        <v>Scharn E7</v>
      </c>
      <c r="C81" s="24" t="s">
        <v>67</v>
      </c>
      <c r="D81" s="24"/>
      <c r="E81" s="24"/>
      <c r="F81" s="24"/>
      <c r="G81" s="24"/>
      <c r="H81" s="24"/>
      <c r="I81" s="24"/>
      <c r="J81" s="24"/>
      <c r="K81" s="43"/>
      <c r="L81" s="43"/>
      <c r="M81" s="43"/>
      <c r="N81" s="43"/>
      <c r="O81" s="220">
        <v>4</v>
      </c>
      <c r="P81" s="221" t="str">
        <f>P52</f>
        <v>RKSV Minor E1</v>
      </c>
      <c r="Q81" s="132" t="s">
        <v>66</v>
      </c>
      <c r="R81" s="132"/>
      <c r="S81" s="132"/>
      <c r="T81" s="132"/>
      <c r="U81" s="132"/>
      <c r="V81" s="132"/>
      <c r="W81" s="132"/>
      <c r="X81" s="132"/>
      <c r="Y81" s="130"/>
      <c r="Z81" s="130"/>
      <c r="AA81" s="130"/>
      <c r="AB81" s="130"/>
    </row>
    <row r="82" spans="1:28" ht="16.5" thickBot="1">
      <c r="A82" s="57">
        <v>5</v>
      </c>
      <c r="B82" s="58" t="str">
        <f>B54</f>
        <v xml:space="preserve">Scharn F all stars </v>
      </c>
      <c r="C82" s="24" t="s">
        <v>84</v>
      </c>
      <c r="D82" s="24"/>
      <c r="E82" s="24"/>
      <c r="F82" s="24"/>
      <c r="G82" s="24"/>
      <c r="H82" s="24"/>
      <c r="I82" s="24"/>
      <c r="J82" s="24"/>
      <c r="K82" s="43"/>
      <c r="L82" s="43"/>
      <c r="M82" s="43"/>
      <c r="N82" s="43"/>
      <c r="O82" s="222">
        <v>5</v>
      </c>
      <c r="P82" s="223" t="str">
        <f>P53</f>
        <v>Sporting Sittard E2</v>
      </c>
      <c r="Q82" s="132" t="s">
        <v>85</v>
      </c>
      <c r="R82" s="132"/>
      <c r="S82" s="132"/>
      <c r="T82" s="132"/>
      <c r="U82" s="132"/>
      <c r="V82" s="132"/>
      <c r="W82" s="132"/>
      <c r="X82" s="132"/>
      <c r="Y82" s="130"/>
      <c r="Z82" s="130"/>
      <c r="AA82" s="130"/>
      <c r="AB82" s="130"/>
    </row>
    <row r="83" spans="1:28">
      <c r="A83" s="2"/>
      <c r="B83" s="368"/>
      <c r="C83" s="4"/>
      <c r="D83" s="4"/>
      <c r="E83" s="4"/>
      <c r="F83" s="4"/>
      <c r="G83" s="4"/>
      <c r="H83" s="4"/>
      <c r="I83" s="4"/>
      <c r="J83" s="4"/>
      <c r="K83" s="4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</row>
    <row r="84" spans="1:28" ht="15.75" customHeight="1">
      <c r="A84" s="367"/>
      <c r="B84" s="375"/>
      <c r="C84" s="240"/>
      <c r="D84" s="240"/>
      <c r="E84" s="240"/>
      <c r="F84" s="240"/>
      <c r="G84" s="240"/>
      <c r="H84" s="240"/>
      <c r="I84" s="240"/>
      <c r="J84" s="240"/>
      <c r="K84" s="240"/>
      <c r="L84" s="244"/>
      <c r="M84" s="244"/>
      <c r="N84" s="376"/>
      <c r="O84" s="367"/>
      <c r="P84" s="375"/>
      <c r="Q84" s="240"/>
      <c r="R84" s="240"/>
      <c r="S84" s="240"/>
      <c r="T84" s="240"/>
      <c r="U84" s="240"/>
      <c r="V84" s="240"/>
      <c r="W84" s="240"/>
      <c r="X84" s="240"/>
      <c r="Y84" s="240"/>
      <c r="Z84" s="248"/>
      <c r="AA84" s="248"/>
      <c r="AB84" s="377"/>
    </row>
    <row r="85" spans="1:28" s="240" customFormat="1" ht="15" customHeight="1">
      <c r="A85" s="2"/>
      <c r="B85" s="246"/>
      <c r="C85" s="246"/>
      <c r="D85" s="246"/>
      <c r="E85" s="246"/>
      <c r="F85" s="246"/>
      <c r="G85" s="263"/>
      <c r="H85" s="263"/>
      <c r="I85" s="263"/>
      <c r="J85" s="263"/>
      <c r="K85" s="248"/>
      <c r="L85" s="248"/>
      <c r="M85" s="248"/>
      <c r="N85" s="248"/>
      <c r="O85" s="2"/>
      <c r="P85" s="246"/>
      <c r="Q85" s="246"/>
      <c r="R85" s="246"/>
      <c r="S85" s="246"/>
      <c r="T85" s="246"/>
      <c r="U85" s="263"/>
      <c r="V85" s="263"/>
      <c r="W85" s="263"/>
      <c r="X85" s="263"/>
      <c r="Y85" s="248"/>
      <c r="Z85" s="248"/>
      <c r="AA85" s="248"/>
      <c r="AB85" s="248"/>
    </row>
    <row r="86" spans="1:28" ht="15.75" customHeight="1">
      <c r="A86" s="239"/>
      <c r="B86" s="239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39"/>
      <c r="O86" s="239"/>
      <c r="P86" s="239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39"/>
    </row>
    <row r="87" spans="1:28" ht="15.75" customHeight="1">
      <c r="A87" s="239"/>
      <c r="B87" s="239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39"/>
      <c r="O87" s="239"/>
      <c r="P87" s="239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39"/>
    </row>
    <row r="88" spans="1:28" ht="15.75" customHeight="1">
      <c r="A88" s="239"/>
      <c r="B88" s="239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39"/>
      <c r="O88" s="239"/>
      <c r="P88" s="239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39"/>
    </row>
    <row r="89" spans="1:28" ht="24.95" customHeight="1">
      <c r="A89" s="454" t="s">
        <v>126</v>
      </c>
      <c r="B89" s="454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39"/>
      <c r="O89" s="454" t="s">
        <v>126</v>
      </c>
      <c r="P89" s="239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39"/>
    </row>
    <row r="90" spans="1:28" ht="15.75" customHeight="1">
      <c r="A90" s="239"/>
      <c r="B90" s="239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39"/>
      <c r="O90" s="239"/>
      <c r="P90" s="239"/>
      <c r="Q90" s="240"/>
      <c r="R90" s="240"/>
      <c r="S90" s="240"/>
      <c r="T90" s="240"/>
      <c r="U90" s="240"/>
      <c r="V90" s="240"/>
      <c r="W90" s="240"/>
      <c r="X90" s="240"/>
      <c r="Y90" s="240"/>
      <c r="Z90" s="240"/>
      <c r="AA90" s="240"/>
      <c r="AB90" s="239"/>
    </row>
    <row r="91" spans="1:28" ht="15.75" customHeight="1">
      <c r="A91" s="239"/>
      <c r="B91" s="239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39"/>
      <c r="O91" s="239"/>
      <c r="P91" s="239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39"/>
    </row>
    <row r="92" spans="1:28" ht="15.75" customHeight="1">
      <c r="A92" s="239"/>
      <c r="B92" s="239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39"/>
      <c r="O92" s="239"/>
      <c r="P92" s="239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39"/>
    </row>
    <row r="93" spans="1:28" ht="15.75" customHeight="1">
      <c r="A93" s="239"/>
      <c r="B93" s="239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39"/>
      <c r="O93" s="239"/>
      <c r="P93" s="239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39"/>
    </row>
    <row r="94" spans="1:28" ht="15.75" customHeight="1">
      <c r="A94" s="239"/>
      <c r="B94" s="239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39"/>
      <c r="O94" s="239"/>
      <c r="P94" s="239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39"/>
    </row>
    <row r="95" spans="1:28" ht="15.75" customHeight="1">
      <c r="A95" s="239"/>
      <c r="B95" s="239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39"/>
      <c r="O95" s="239"/>
      <c r="P95" s="239"/>
      <c r="Q95" s="240"/>
      <c r="R95" s="240"/>
      <c r="S95" s="240"/>
      <c r="T95" s="240"/>
      <c r="U95" s="240"/>
      <c r="V95" s="240"/>
      <c r="W95" s="240"/>
      <c r="X95" s="240"/>
      <c r="Y95" s="240"/>
      <c r="Z95" s="240"/>
      <c r="AA95" s="240"/>
      <c r="AB95" s="239"/>
    </row>
    <row r="96" spans="1:28" ht="15.75" customHeight="1">
      <c r="A96" s="239"/>
      <c r="B96" s="239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39"/>
      <c r="O96" s="239"/>
      <c r="P96" s="239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39"/>
    </row>
    <row r="97" spans="1:28" ht="18">
      <c r="A97" s="241" t="s">
        <v>86</v>
      </c>
      <c r="B97" s="242"/>
      <c r="C97" s="243"/>
      <c r="D97" s="243"/>
      <c r="E97" s="243"/>
      <c r="F97" s="243"/>
      <c r="G97" s="242"/>
      <c r="H97" s="242"/>
      <c r="I97" s="242"/>
      <c r="J97" s="242"/>
      <c r="K97" s="239"/>
      <c r="L97" s="244"/>
      <c r="M97" s="244"/>
      <c r="N97" s="244"/>
      <c r="O97" s="109" t="s">
        <v>87</v>
      </c>
      <c r="P97" s="2"/>
      <c r="Q97" s="4"/>
      <c r="R97" s="4"/>
      <c r="S97" s="4"/>
      <c r="T97" s="4"/>
      <c r="U97" s="2"/>
      <c r="V97" s="2"/>
      <c r="W97" s="2"/>
      <c r="X97" s="2"/>
      <c r="Y97" s="239"/>
      <c r="Z97" s="248"/>
      <c r="AA97" s="248"/>
      <c r="AB97" s="248"/>
    </row>
    <row r="98" spans="1:28">
      <c r="A98" s="2"/>
      <c r="B98" s="245"/>
      <c r="C98" s="245"/>
      <c r="D98" s="245"/>
      <c r="E98" s="245"/>
      <c r="F98" s="245"/>
      <c r="G98" s="4"/>
      <c r="H98" s="4"/>
      <c r="I98" s="4"/>
      <c r="J98" s="4"/>
      <c r="K98" s="239"/>
      <c r="L98" s="244"/>
      <c r="M98" s="244"/>
      <c r="N98" s="244"/>
      <c r="O98" s="2"/>
      <c r="P98" s="245"/>
      <c r="Q98" s="245"/>
      <c r="R98" s="245"/>
      <c r="S98" s="245"/>
      <c r="T98" s="245"/>
      <c r="U98" s="4"/>
      <c r="V98" s="4"/>
      <c r="W98" s="4"/>
      <c r="X98" s="4"/>
      <c r="Y98" s="239"/>
      <c r="Z98" s="248"/>
      <c r="AA98" s="248"/>
      <c r="AB98" s="248"/>
    </row>
    <row r="99" spans="1:28" ht="16.5" thickBot="1">
      <c r="A99" s="2"/>
      <c r="B99" s="245"/>
      <c r="C99" s="245"/>
      <c r="D99" s="245"/>
      <c r="E99" s="245"/>
      <c r="F99" s="245"/>
      <c r="G99" s="4"/>
      <c r="H99" s="4"/>
      <c r="I99" s="4"/>
      <c r="J99" s="4"/>
      <c r="K99" s="239"/>
      <c r="L99" s="244"/>
      <c r="M99" s="244"/>
      <c r="N99" s="244"/>
      <c r="O99" s="16"/>
      <c r="P99" s="17" t="s">
        <v>88</v>
      </c>
      <c r="Q99" s="18"/>
      <c r="R99" s="18"/>
      <c r="S99" s="18"/>
      <c r="T99" s="18"/>
      <c r="U99" s="18"/>
      <c r="V99" s="18"/>
      <c r="W99" s="18"/>
      <c r="X99" s="18"/>
      <c r="Y99" s="18"/>
      <c r="Z99" s="19"/>
      <c r="AA99" s="19"/>
      <c r="AB99" s="19"/>
    </row>
    <row r="100" spans="1:28" ht="16.5" thickBot="1">
      <c r="A100" s="2"/>
      <c r="B100" s="378" t="s">
        <v>31</v>
      </c>
      <c r="C100" s="379"/>
      <c r="D100" s="380">
        <v>0.47916666666666669</v>
      </c>
      <c r="E100" s="381" t="s">
        <v>33</v>
      </c>
      <c r="F100" s="379"/>
      <c r="G100" s="382"/>
      <c r="H100" s="4"/>
      <c r="I100" s="4"/>
      <c r="J100" s="4"/>
      <c r="K100" s="239"/>
      <c r="L100" s="244"/>
      <c r="M100" s="244"/>
      <c r="N100" s="244"/>
      <c r="O100" s="16"/>
      <c r="P100" s="20"/>
      <c r="Q100" s="235">
        <v>1</v>
      </c>
      <c r="R100" s="236">
        <v>2</v>
      </c>
      <c r="S100" s="237">
        <v>3</v>
      </c>
      <c r="T100" s="236" t="s">
        <v>3</v>
      </c>
      <c r="U100" s="236" t="s">
        <v>4</v>
      </c>
      <c r="V100" s="236" t="s">
        <v>5</v>
      </c>
      <c r="W100" s="238" t="s">
        <v>6</v>
      </c>
      <c r="X100" s="21"/>
      <c r="Y100" s="22"/>
      <c r="Z100" s="19"/>
      <c r="AA100" s="19"/>
      <c r="AB100" s="19"/>
    </row>
    <row r="101" spans="1:28" ht="16.5" thickBot="1">
      <c r="A101" s="2"/>
      <c r="B101" s="383" t="s">
        <v>32</v>
      </c>
      <c r="C101" s="384"/>
      <c r="D101" s="385">
        <v>1.3888888888888888E-2</v>
      </c>
      <c r="E101" s="386" t="s">
        <v>34</v>
      </c>
      <c r="F101" s="384" t="s">
        <v>36</v>
      </c>
      <c r="G101" s="387" t="s">
        <v>81</v>
      </c>
      <c r="H101" s="4"/>
      <c r="I101" s="4"/>
      <c r="J101" s="4"/>
      <c r="K101" s="239"/>
      <c r="L101" s="244"/>
      <c r="M101" s="244"/>
      <c r="N101" s="244"/>
      <c r="O101" s="538">
        <v>1</v>
      </c>
      <c r="P101" s="1016" t="s">
        <v>319</v>
      </c>
      <c r="Q101" s="1199">
        <v>1</v>
      </c>
      <c r="R101" s="1199">
        <v>1</v>
      </c>
      <c r="S101" s="1199">
        <v>1</v>
      </c>
      <c r="T101" s="1199">
        <f>SUM(Q101:S101)</f>
        <v>3</v>
      </c>
      <c r="U101" s="1199">
        <f>AA113+AB115+AB117</f>
        <v>1</v>
      </c>
      <c r="V101" s="1199">
        <f>AB113+AA115+AA117</f>
        <v>1</v>
      </c>
      <c r="W101" s="1200">
        <f>RANK(T101,$T$101:$T$104,0)</f>
        <v>3</v>
      </c>
      <c r="X101" s="23"/>
      <c r="Y101" s="23"/>
      <c r="Z101" s="19"/>
      <c r="AA101" s="19"/>
      <c r="AB101" s="19"/>
    </row>
    <row r="102" spans="1:28">
      <c r="A102" s="2"/>
      <c r="B102" s="245"/>
      <c r="C102" s="245"/>
      <c r="D102" s="245"/>
      <c r="E102" s="245"/>
      <c r="F102" s="245"/>
      <c r="G102" s="4"/>
      <c r="H102" s="4"/>
      <c r="I102" s="4"/>
      <c r="J102" s="4"/>
      <c r="K102" s="239"/>
      <c r="L102" s="244"/>
      <c r="M102" s="244"/>
      <c r="N102" s="244"/>
      <c r="O102" s="455">
        <v>2</v>
      </c>
      <c r="P102" s="1015" t="s">
        <v>435</v>
      </c>
      <c r="Q102" s="1198">
        <v>1</v>
      </c>
      <c r="R102" s="1198">
        <v>3</v>
      </c>
      <c r="S102" s="1198">
        <v>1</v>
      </c>
      <c r="T102" s="1198">
        <f>SUM(Q102:S102)</f>
        <v>5</v>
      </c>
      <c r="U102" s="1198">
        <f>AB113+AB116+AA118</f>
        <v>5</v>
      </c>
      <c r="V102" s="1198">
        <f>AA113+AB118+AA116</f>
        <v>3</v>
      </c>
      <c r="W102" s="1201">
        <f>RANK(T102,$T$101:$T$104,0)</f>
        <v>1</v>
      </c>
      <c r="X102" s="23"/>
      <c r="Y102" s="23"/>
      <c r="Z102" s="19"/>
      <c r="AA102" s="19"/>
      <c r="AB102" s="19"/>
    </row>
    <row r="103" spans="1:28" ht="16.5" thickBot="1">
      <c r="A103" s="2"/>
      <c r="B103" s="246"/>
      <c r="C103" s="246"/>
      <c r="D103" s="246"/>
      <c r="E103" s="246"/>
      <c r="F103" s="246"/>
      <c r="G103" s="246"/>
      <c r="H103" s="246"/>
      <c r="I103" s="246"/>
      <c r="J103" s="246"/>
      <c r="K103" s="247"/>
      <c r="L103" s="248"/>
      <c r="M103" s="248"/>
      <c r="N103" s="248"/>
      <c r="O103" s="455">
        <v>3</v>
      </c>
      <c r="P103" s="1015" t="s">
        <v>436</v>
      </c>
      <c r="Q103" s="1198">
        <v>3</v>
      </c>
      <c r="R103" s="1198">
        <v>1</v>
      </c>
      <c r="S103" s="1198">
        <v>1</v>
      </c>
      <c r="T103" s="1198">
        <f>SUM(Q103:S103)</f>
        <v>5</v>
      </c>
      <c r="U103" s="1198">
        <f>AA114+AA115+AB118</f>
        <v>5</v>
      </c>
      <c r="V103" s="1198">
        <f>AB114+AB115+AA118</f>
        <v>4</v>
      </c>
      <c r="W103" s="1201">
        <v>2</v>
      </c>
      <c r="X103" s="23"/>
      <c r="Y103" s="23"/>
      <c r="Z103" s="19"/>
      <c r="AA103" s="19"/>
      <c r="AB103" s="19"/>
    </row>
    <row r="104" spans="1:28" ht="16.5" thickBot="1">
      <c r="A104" s="388" t="s">
        <v>2</v>
      </c>
      <c r="B104" s="389" t="s">
        <v>1</v>
      </c>
      <c r="C104" s="1491" t="s">
        <v>21</v>
      </c>
      <c r="D104" s="1491"/>
      <c r="E104" s="1491"/>
      <c r="F104" s="1491"/>
      <c r="G104" s="1492" t="s">
        <v>22</v>
      </c>
      <c r="H104" s="1493"/>
      <c r="I104" s="1493"/>
      <c r="J104" s="1494"/>
      <c r="K104" s="390" t="s">
        <v>23</v>
      </c>
      <c r="L104" s="390" t="s">
        <v>24</v>
      </c>
      <c r="M104" s="1535" t="s">
        <v>25</v>
      </c>
      <c r="N104" s="1537"/>
      <c r="O104" s="548">
        <v>4</v>
      </c>
      <c r="P104" s="1017" t="s">
        <v>332</v>
      </c>
      <c r="Q104" s="1202">
        <v>0</v>
      </c>
      <c r="R104" s="1202">
        <v>0</v>
      </c>
      <c r="S104" s="1202">
        <v>1</v>
      </c>
      <c r="T104" s="1202">
        <f>SUM(Q104:S104)</f>
        <v>1</v>
      </c>
      <c r="U104" s="1202">
        <f>AB114+AA116+AA117</f>
        <v>2</v>
      </c>
      <c r="V104" s="1202">
        <f>AA114+AB116+AB117</f>
        <v>5</v>
      </c>
      <c r="W104" s="1203">
        <f>RANK(T104,$T$101:$T$104,0)</f>
        <v>4</v>
      </c>
      <c r="X104" s="23"/>
      <c r="Y104" s="23"/>
      <c r="Z104" s="19"/>
      <c r="AA104" s="19"/>
      <c r="AB104" s="19"/>
    </row>
    <row r="105" spans="1:28">
      <c r="A105" s="249">
        <f>O73+1</f>
        <v>941</v>
      </c>
      <c r="B105" s="250" t="s">
        <v>43</v>
      </c>
      <c r="C105" s="1495" t="str">
        <f>B35</f>
        <v xml:space="preserve">Scharn E2 </v>
      </c>
      <c r="D105" s="1495"/>
      <c r="E105" s="1495"/>
      <c r="F105" s="1495"/>
      <c r="G105" s="1496" t="str">
        <f>P36</f>
        <v>Groene Ster E3</v>
      </c>
      <c r="H105" s="1497"/>
      <c r="I105" s="1497"/>
      <c r="J105" s="1498"/>
      <c r="K105" s="251">
        <f>D100</f>
        <v>0.47916666666666669</v>
      </c>
      <c r="L105" s="252" t="s">
        <v>38</v>
      </c>
      <c r="M105" s="944">
        <v>2</v>
      </c>
      <c r="N105" s="1340" t="s">
        <v>437</v>
      </c>
      <c r="O105" s="25"/>
      <c r="P105" s="226"/>
      <c r="Q105" s="40"/>
      <c r="R105" s="40"/>
      <c r="S105" s="40"/>
      <c r="T105" s="40"/>
      <c r="U105" s="1345">
        <f>SUM(U101:U104)</f>
        <v>13</v>
      </c>
      <c r="V105" s="1345">
        <f>SUM(V101:V104)</f>
        <v>13</v>
      </c>
      <c r="W105" s="40"/>
      <c r="X105" s="23"/>
      <c r="Y105" s="23"/>
      <c r="Z105" s="19"/>
      <c r="AA105" s="19"/>
      <c r="AB105" s="19"/>
    </row>
    <row r="106" spans="1:28" ht="16.5" thickBot="1">
      <c r="A106" s="253">
        <f>A105+1</f>
        <v>942</v>
      </c>
      <c r="B106" s="254" t="s">
        <v>60</v>
      </c>
      <c r="C106" s="1499" t="str">
        <f>B78</f>
        <v>RKASV E1</v>
      </c>
      <c r="D106" s="1499"/>
      <c r="E106" s="1499"/>
      <c r="F106" s="1499"/>
      <c r="G106" s="1500" t="str">
        <f>P79</f>
        <v>RKVVL/Polaris E2</v>
      </c>
      <c r="H106" s="1501"/>
      <c r="I106" s="1501"/>
      <c r="J106" s="1502"/>
      <c r="K106" s="255">
        <f>D100</f>
        <v>0.47916666666666669</v>
      </c>
      <c r="L106" s="256" t="s">
        <v>39</v>
      </c>
      <c r="M106" s="945">
        <v>2</v>
      </c>
      <c r="N106" s="1339" t="s">
        <v>437</v>
      </c>
      <c r="O106" s="25"/>
      <c r="P106" s="226"/>
      <c r="Q106" s="40"/>
      <c r="R106" s="40"/>
      <c r="S106" s="40"/>
      <c r="T106" s="40"/>
      <c r="U106" s="40"/>
      <c r="V106" s="40"/>
      <c r="W106" s="40"/>
      <c r="X106" s="23"/>
      <c r="Y106" s="23"/>
      <c r="Z106" s="19"/>
      <c r="AA106" s="19"/>
      <c r="AB106" s="19"/>
    </row>
    <row r="107" spans="1:28" ht="16.5" thickBot="1">
      <c r="A107" s="3"/>
      <c r="B107" s="3"/>
      <c r="C107" s="1509"/>
      <c r="D107" s="1509"/>
      <c r="E107" s="1509"/>
      <c r="F107" s="1509"/>
      <c r="G107" s="1509"/>
      <c r="H107" s="1509"/>
      <c r="I107" s="1509"/>
      <c r="J107" s="1509"/>
      <c r="K107" s="257"/>
      <c r="L107" s="258"/>
      <c r="M107" s="258"/>
      <c r="N107" s="257"/>
      <c r="O107" s="25"/>
      <c r="P107" s="226"/>
      <c r="Q107" s="40"/>
      <c r="R107" s="40"/>
      <c r="S107" s="40"/>
      <c r="T107" s="40"/>
      <c r="U107" s="40"/>
      <c r="V107" s="40"/>
      <c r="W107" s="40"/>
      <c r="X107" s="23"/>
      <c r="Y107" s="23"/>
      <c r="Z107" s="19"/>
      <c r="AA107" s="19"/>
      <c r="AB107" s="19"/>
    </row>
    <row r="108" spans="1:28" ht="15" customHeight="1" thickBot="1">
      <c r="A108" s="2"/>
      <c r="B108" s="246"/>
      <c r="C108" s="246"/>
      <c r="D108" s="246"/>
      <c r="E108" s="246"/>
      <c r="F108" s="246"/>
      <c r="G108" s="246"/>
      <c r="H108" s="246"/>
      <c r="I108" s="246"/>
      <c r="J108" s="246"/>
      <c r="K108" s="247"/>
      <c r="L108" s="258"/>
      <c r="M108" s="258"/>
      <c r="N108" s="248"/>
      <c r="O108" s="25"/>
      <c r="P108" s="85" t="s">
        <v>31</v>
      </c>
      <c r="Q108" s="86"/>
      <c r="R108" s="87">
        <v>0.47916666666666669</v>
      </c>
      <c r="S108" s="88" t="s">
        <v>33</v>
      </c>
      <c r="T108" s="86"/>
      <c r="U108" s="89"/>
      <c r="V108" s="40"/>
      <c r="W108" s="40"/>
      <c r="X108" s="23"/>
      <c r="Y108" s="23"/>
      <c r="Z108" s="19"/>
      <c r="AA108" s="19"/>
      <c r="AB108" s="19"/>
    </row>
    <row r="109" spans="1:28" ht="15" customHeight="1" thickBot="1">
      <c r="A109" s="388" t="s">
        <v>2</v>
      </c>
      <c r="B109" s="389" t="s">
        <v>1</v>
      </c>
      <c r="C109" s="1491" t="s">
        <v>21</v>
      </c>
      <c r="D109" s="1491"/>
      <c r="E109" s="1491"/>
      <c r="F109" s="1491"/>
      <c r="G109" s="1492" t="s">
        <v>22</v>
      </c>
      <c r="H109" s="1493"/>
      <c r="I109" s="1493"/>
      <c r="J109" s="1494"/>
      <c r="K109" s="391" t="s">
        <v>23</v>
      </c>
      <c r="L109" s="390" t="s">
        <v>24</v>
      </c>
      <c r="M109" s="1535" t="s">
        <v>25</v>
      </c>
      <c r="N109" s="1536"/>
      <c r="O109" s="25"/>
      <c r="P109" s="90" t="s">
        <v>32</v>
      </c>
      <c r="Q109" s="91"/>
      <c r="R109" s="92">
        <v>1.7361111111111112E-2</v>
      </c>
      <c r="S109" s="93" t="s">
        <v>34</v>
      </c>
      <c r="T109" s="91" t="s">
        <v>36</v>
      </c>
      <c r="U109" s="94" t="s">
        <v>37</v>
      </c>
      <c r="V109" s="40"/>
      <c r="W109" s="40"/>
      <c r="X109" s="23"/>
      <c r="Y109" s="23"/>
      <c r="Z109" s="19"/>
      <c r="AA109" s="19"/>
      <c r="AB109" s="19"/>
    </row>
    <row r="110" spans="1:28" ht="15" customHeight="1">
      <c r="A110" s="259">
        <f>A106+1</f>
        <v>943</v>
      </c>
      <c r="B110" s="260" t="s">
        <v>42</v>
      </c>
      <c r="C110" s="1513" t="str">
        <f>B36</f>
        <v>RKSV Heer E1</v>
      </c>
      <c r="D110" s="1513"/>
      <c r="E110" s="1513"/>
      <c r="F110" s="1513"/>
      <c r="G110" s="1514" t="str">
        <f>P35</f>
        <v xml:space="preserve">FC Galmaarden </v>
      </c>
      <c r="H110" s="1515"/>
      <c r="I110" s="1515"/>
      <c r="J110" s="1516"/>
      <c r="K110" s="261">
        <f>D100</f>
        <v>0.47916666666666669</v>
      </c>
      <c r="L110" s="262" t="s">
        <v>40</v>
      </c>
      <c r="M110" s="946">
        <v>2</v>
      </c>
      <c r="N110" s="1341" t="s">
        <v>438</v>
      </c>
      <c r="O110" s="25"/>
      <c r="P110" s="226"/>
      <c r="Q110" s="40"/>
      <c r="R110" s="40"/>
      <c r="S110" s="40"/>
      <c r="T110" s="40"/>
      <c r="U110" s="40"/>
      <c r="V110" s="40"/>
      <c r="W110" s="40"/>
      <c r="X110" s="23"/>
      <c r="Y110" s="23"/>
      <c r="Z110" s="19"/>
      <c r="AA110" s="19"/>
      <c r="AB110" s="19"/>
    </row>
    <row r="111" spans="1:28" ht="15" customHeight="1" thickBot="1">
      <c r="A111" s="253">
        <f>A110+1</f>
        <v>944</v>
      </c>
      <c r="B111" s="254" t="s">
        <v>68</v>
      </c>
      <c r="C111" s="1499" t="str">
        <f>B79</f>
        <v>Geulsche Boys E2</v>
      </c>
      <c r="D111" s="1499"/>
      <c r="E111" s="1499"/>
      <c r="F111" s="1499"/>
      <c r="G111" s="1500" t="str">
        <f>P78</f>
        <v xml:space="preserve">Scharn F-top </v>
      </c>
      <c r="H111" s="1501"/>
      <c r="I111" s="1501"/>
      <c r="J111" s="1502"/>
      <c r="K111" s="255">
        <f>D100</f>
        <v>0.47916666666666669</v>
      </c>
      <c r="L111" s="256" t="s">
        <v>41</v>
      </c>
      <c r="M111" s="945">
        <v>0</v>
      </c>
      <c r="N111" s="1339" t="s">
        <v>439</v>
      </c>
      <c r="O111" s="16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19"/>
      <c r="AA111" s="19"/>
      <c r="AB111" s="19"/>
    </row>
    <row r="112" spans="1:28" ht="15" customHeight="1" thickBot="1">
      <c r="A112" s="3"/>
      <c r="B112" s="3"/>
      <c r="C112" s="1509"/>
      <c r="D112" s="1509"/>
      <c r="E112" s="1509"/>
      <c r="F112" s="1509"/>
      <c r="G112" s="1509"/>
      <c r="H112" s="1509"/>
      <c r="I112" s="1509"/>
      <c r="J112" s="1509"/>
      <c r="K112" s="257"/>
      <c r="L112" s="258"/>
      <c r="M112" s="258"/>
      <c r="N112" s="257"/>
      <c r="O112" s="227" t="s">
        <v>2</v>
      </c>
      <c r="P112" s="228" t="s">
        <v>1</v>
      </c>
      <c r="Q112" s="1510" t="s">
        <v>21</v>
      </c>
      <c r="R112" s="1511"/>
      <c r="S112" s="1511"/>
      <c r="T112" s="1512"/>
      <c r="U112" s="1510" t="s">
        <v>22</v>
      </c>
      <c r="V112" s="1511"/>
      <c r="W112" s="1511"/>
      <c r="X112" s="1512"/>
      <c r="Y112" s="229" t="s">
        <v>23</v>
      </c>
      <c r="Z112" s="229" t="s">
        <v>24</v>
      </c>
      <c r="AA112" s="1540" t="s">
        <v>25</v>
      </c>
      <c r="AB112" s="1541"/>
    </row>
    <row r="113" spans="1:28" ht="15" customHeight="1">
      <c r="A113" s="3"/>
      <c r="B113" s="3"/>
      <c r="C113" s="364"/>
      <c r="D113" s="364"/>
      <c r="E113" s="364"/>
      <c r="F113" s="364"/>
      <c r="G113" s="364"/>
      <c r="H113" s="364"/>
      <c r="I113" s="364"/>
      <c r="J113" s="364"/>
      <c r="K113" s="257"/>
      <c r="L113" s="258"/>
      <c r="M113" s="258"/>
      <c r="N113" s="257"/>
      <c r="O113" s="538">
        <f>A138+1</f>
        <v>953</v>
      </c>
      <c r="P113" s="539" t="s">
        <v>28</v>
      </c>
      <c r="Q113" s="625" t="str">
        <f>P101</f>
        <v>DVO E5</v>
      </c>
      <c r="R113" s="626"/>
      <c r="S113" s="626"/>
      <c r="T113" s="627"/>
      <c r="U113" s="625" t="str">
        <f>P102</f>
        <v>Scharn E9</v>
      </c>
      <c r="V113" s="626"/>
      <c r="W113" s="626"/>
      <c r="X113" s="627"/>
      <c r="Y113" s="540">
        <f>R108</f>
        <v>0.47916666666666669</v>
      </c>
      <c r="Z113" s="541" t="s">
        <v>82</v>
      </c>
      <c r="AA113" s="939">
        <v>1</v>
      </c>
      <c r="AB113" s="1344" t="s">
        <v>437</v>
      </c>
    </row>
    <row r="114" spans="1:28" ht="15" customHeight="1">
      <c r="A114" s="1521" t="s">
        <v>89</v>
      </c>
      <c r="B114" s="1521"/>
      <c r="C114" s="364"/>
      <c r="D114" s="364"/>
      <c r="E114" s="364"/>
      <c r="F114" s="364"/>
      <c r="G114" s="364"/>
      <c r="H114" s="364"/>
      <c r="I114" s="364"/>
      <c r="J114" s="364"/>
      <c r="K114" s="257"/>
      <c r="L114" s="258"/>
      <c r="M114" s="258"/>
      <c r="N114" s="257"/>
      <c r="O114" s="455">
        <f>O113+1</f>
        <v>954</v>
      </c>
      <c r="P114" s="542" t="s">
        <v>29</v>
      </c>
      <c r="Q114" s="628" t="str">
        <f>P103</f>
        <v>Scharn F all stars</v>
      </c>
      <c r="R114" s="629"/>
      <c r="S114" s="629"/>
      <c r="T114" s="630"/>
      <c r="U114" s="628" t="str">
        <f>P104</f>
        <v>Sporting Sittard E2</v>
      </c>
      <c r="V114" s="629"/>
      <c r="W114" s="629"/>
      <c r="X114" s="630"/>
      <c r="Y114" s="543">
        <f>Y113</f>
        <v>0.47916666666666669</v>
      </c>
      <c r="Z114" s="544" t="s">
        <v>83</v>
      </c>
      <c r="AA114" s="690">
        <v>3</v>
      </c>
      <c r="AB114" s="1343" t="s">
        <v>441</v>
      </c>
    </row>
    <row r="115" spans="1:28" ht="15" customHeight="1" thickBot="1">
      <c r="A115" s="3"/>
      <c r="B115" s="3"/>
      <c r="C115" s="364"/>
      <c r="D115" s="364"/>
      <c r="E115" s="364"/>
      <c r="F115" s="364"/>
      <c r="G115" s="364"/>
      <c r="H115" s="364"/>
      <c r="I115" s="364"/>
      <c r="J115" s="364"/>
      <c r="K115" s="257"/>
      <c r="L115" s="258"/>
      <c r="M115" s="258"/>
      <c r="N115" s="257"/>
      <c r="O115" s="455">
        <f t="shared" ref="O115:O117" si="4">O114+1</f>
        <v>955</v>
      </c>
      <c r="P115" s="542" t="s">
        <v>75</v>
      </c>
      <c r="Q115" s="628" t="str">
        <f>P103</f>
        <v>Scharn F all stars</v>
      </c>
      <c r="R115" s="629"/>
      <c r="S115" s="629"/>
      <c r="T115" s="630"/>
      <c r="U115" s="628" t="str">
        <f>P101</f>
        <v>DVO E5</v>
      </c>
      <c r="V115" s="629"/>
      <c r="W115" s="629"/>
      <c r="X115" s="630"/>
      <c r="Y115" s="543">
        <f>Y114+R109</f>
        <v>0.49652777777777779</v>
      </c>
      <c r="Z115" s="544" t="s">
        <v>82</v>
      </c>
      <c r="AA115" s="690">
        <v>0</v>
      </c>
      <c r="AB115" s="1343" t="s">
        <v>440</v>
      </c>
    </row>
    <row r="116" spans="1:28" ht="15" customHeight="1" thickBot="1">
      <c r="A116" s="392" t="s">
        <v>2</v>
      </c>
      <c r="B116" s="393" t="s">
        <v>1</v>
      </c>
      <c r="C116" s="1517" t="s">
        <v>21</v>
      </c>
      <c r="D116" s="1517"/>
      <c r="E116" s="1517"/>
      <c r="F116" s="1517"/>
      <c r="G116" s="1518" t="s">
        <v>22</v>
      </c>
      <c r="H116" s="1519"/>
      <c r="I116" s="1519"/>
      <c r="J116" s="1520"/>
      <c r="K116" s="394" t="s">
        <v>23</v>
      </c>
      <c r="L116" s="394" t="s">
        <v>24</v>
      </c>
      <c r="M116" s="1535" t="s">
        <v>25</v>
      </c>
      <c r="N116" s="1536"/>
      <c r="O116" s="455">
        <f t="shared" si="4"/>
        <v>956</v>
      </c>
      <c r="P116" s="542" t="s">
        <v>76</v>
      </c>
      <c r="Q116" s="628" t="str">
        <f>P104</f>
        <v>Sporting Sittard E2</v>
      </c>
      <c r="R116" s="629"/>
      <c r="S116" s="629"/>
      <c r="T116" s="630"/>
      <c r="U116" s="628" t="str">
        <f>P102</f>
        <v>Scharn E9</v>
      </c>
      <c r="V116" s="629"/>
      <c r="W116" s="629"/>
      <c r="X116" s="630"/>
      <c r="Y116" s="543">
        <f>Y115</f>
        <v>0.49652777777777779</v>
      </c>
      <c r="Z116" s="544" t="s">
        <v>83</v>
      </c>
      <c r="AA116" s="690">
        <v>0</v>
      </c>
      <c r="AB116" s="1343" t="s">
        <v>441</v>
      </c>
    </row>
    <row r="117" spans="1:28" ht="15" customHeight="1">
      <c r="A117" s="259">
        <f>A111+1</f>
        <v>945</v>
      </c>
      <c r="B117" s="260" t="s">
        <v>61</v>
      </c>
      <c r="C117" s="1513" t="str">
        <f>C105</f>
        <v xml:space="preserve">Scharn E2 </v>
      </c>
      <c r="D117" s="1513"/>
      <c r="E117" s="1513"/>
      <c r="F117" s="1513"/>
      <c r="G117" s="1514" t="s">
        <v>443</v>
      </c>
      <c r="H117" s="1515"/>
      <c r="I117" s="1515"/>
      <c r="J117" s="1516"/>
      <c r="K117" s="261">
        <f>K110+D101</f>
        <v>0.49305555555555558</v>
      </c>
      <c r="L117" s="262" t="s">
        <v>38</v>
      </c>
      <c r="M117" s="946">
        <v>2</v>
      </c>
      <c r="N117" s="1341" t="s">
        <v>441</v>
      </c>
      <c r="O117" s="455">
        <f t="shared" si="4"/>
        <v>957</v>
      </c>
      <c r="P117" s="542" t="s">
        <v>77</v>
      </c>
      <c r="Q117" s="628" t="str">
        <f>P104</f>
        <v>Sporting Sittard E2</v>
      </c>
      <c r="R117" s="629"/>
      <c r="S117" s="629"/>
      <c r="T117" s="630"/>
      <c r="U117" s="628" t="str">
        <f>P101</f>
        <v>DVO E5</v>
      </c>
      <c r="V117" s="629"/>
      <c r="W117" s="629"/>
      <c r="X117" s="630"/>
      <c r="Y117" s="543">
        <f>Y116+R109</f>
        <v>0.51388888888888895</v>
      </c>
      <c r="Z117" s="544" t="s">
        <v>82</v>
      </c>
      <c r="AA117" s="690">
        <v>0</v>
      </c>
      <c r="AB117" s="1343" t="s">
        <v>440</v>
      </c>
    </row>
    <row r="118" spans="1:28" ht="15" customHeight="1" thickBot="1">
      <c r="A118" s="253">
        <f>A117+1</f>
        <v>946</v>
      </c>
      <c r="B118" s="254" t="s">
        <v>62</v>
      </c>
      <c r="C118" s="1499" t="str">
        <f>G110</f>
        <v xml:space="preserve">FC Galmaarden </v>
      </c>
      <c r="D118" s="1499"/>
      <c r="E118" s="1499"/>
      <c r="F118" s="1499"/>
      <c r="G118" s="1500" t="str">
        <f>G111</f>
        <v xml:space="preserve">Scharn F-top </v>
      </c>
      <c r="H118" s="1501"/>
      <c r="I118" s="1501"/>
      <c r="J118" s="1502"/>
      <c r="K118" s="255">
        <f>K111+D101</f>
        <v>0.49305555555555558</v>
      </c>
      <c r="L118" s="256" t="s">
        <v>39</v>
      </c>
      <c r="M118" s="945">
        <v>2</v>
      </c>
      <c r="N118" s="1339" t="s">
        <v>437</v>
      </c>
      <c r="O118" s="548">
        <f>O117+1</f>
        <v>958</v>
      </c>
      <c r="P118" s="545" t="s">
        <v>30</v>
      </c>
      <c r="Q118" s="631" t="str">
        <f>P102</f>
        <v>Scharn E9</v>
      </c>
      <c r="R118" s="632"/>
      <c r="S118" s="632"/>
      <c r="T118" s="633"/>
      <c r="U118" s="631" t="str">
        <f>P103</f>
        <v>Scharn F all stars</v>
      </c>
      <c r="V118" s="632"/>
      <c r="W118" s="632"/>
      <c r="X118" s="633"/>
      <c r="Y118" s="546">
        <f>Y117</f>
        <v>0.51388888888888895</v>
      </c>
      <c r="Z118" s="547" t="s">
        <v>83</v>
      </c>
      <c r="AA118" s="940">
        <v>2</v>
      </c>
      <c r="AB118" s="1346" t="s">
        <v>441</v>
      </c>
    </row>
    <row r="119" spans="1:28" ht="15" customHeight="1">
      <c r="A119" s="3"/>
      <c r="B119" s="3"/>
      <c r="C119" s="364"/>
      <c r="D119" s="364"/>
      <c r="E119" s="364"/>
      <c r="F119" s="364"/>
      <c r="G119" s="364"/>
      <c r="H119" s="364"/>
      <c r="I119" s="364"/>
      <c r="J119" s="364"/>
      <c r="K119" s="395"/>
      <c r="L119" s="258"/>
      <c r="M119" s="258"/>
      <c r="N119" s="257"/>
      <c r="O119" s="25"/>
      <c r="P119" s="25"/>
      <c r="Q119" s="396"/>
      <c r="R119" s="396"/>
      <c r="S119" s="396"/>
      <c r="T119" s="396"/>
      <c r="U119" s="396"/>
      <c r="V119" s="396"/>
      <c r="W119" s="396"/>
      <c r="X119" s="396"/>
      <c r="Y119" s="397"/>
      <c r="Z119" s="398"/>
      <c r="AA119" s="398"/>
      <c r="AB119" s="399"/>
    </row>
    <row r="120" spans="1:28" ht="15" customHeight="1">
      <c r="A120" s="3"/>
      <c r="B120" s="3"/>
      <c r="C120" s="364"/>
      <c r="D120" s="364"/>
      <c r="E120" s="364"/>
      <c r="F120" s="364"/>
      <c r="G120" s="364"/>
      <c r="H120" s="364"/>
      <c r="I120" s="364"/>
      <c r="J120" s="364"/>
      <c r="K120" s="395"/>
      <c r="L120" s="258"/>
      <c r="M120" s="258"/>
      <c r="N120" s="257"/>
      <c r="O120" s="25"/>
      <c r="P120" s="25"/>
      <c r="Q120" s="396"/>
      <c r="R120" s="396"/>
      <c r="S120" s="396"/>
      <c r="T120" s="396"/>
      <c r="U120" s="396"/>
      <c r="V120" s="396"/>
      <c r="W120" s="396"/>
      <c r="X120" s="396"/>
      <c r="Y120" s="397"/>
      <c r="Z120" s="398"/>
      <c r="AA120" s="398"/>
      <c r="AB120" s="399"/>
    </row>
    <row r="121" spans="1:28" ht="21" customHeight="1">
      <c r="A121" s="400" t="s">
        <v>90</v>
      </c>
      <c r="B121" s="400"/>
      <c r="C121" s="3"/>
      <c r="D121" s="364"/>
      <c r="E121" s="364"/>
      <c r="F121" s="364"/>
      <c r="G121" s="364"/>
      <c r="H121" s="364"/>
      <c r="I121" s="364"/>
      <c r="J121" s="364"/>
      <c r="K121" s="395"/>
      <c r="L121" s="258"/>
      <c r="M121" s="258"/>
      <c r="N121" s="257"/>
      <c r="O121" s="25"/>
      <c r="P121" s="44"/>
      <c r="Q121" s="396"/>
      <c r="R121" s="396"/>
      <c r="S121" s="396"/>
      <c r="T121" s="396"/>
      <c r="U121" s="396"/>
      <c r="V121" s="396"/>
      <c r="W121" s="396"/>
      <c r="X121" s="396"/>
      <c r="Y121" s="397"/>
      <c r="Z121" s="398"/>
      <c r="AA121" s="398"/>
      <c r="AB121" s="399"/>
    </row>
    <row r="122" spans="1:28" ht="15" customHeight="1" thickBot="1">
      <c r="B122" s="3"/>
      <c r="C122" s="364"/>
      <c r="D122" s="364"/>
      <c r="E122" s="364"/>
      <c r="F122" s="364"/>
      <c r="G122" s="364"/>
      <c r="H122" s="364"/>
      <c r="I122" s="364"/>
      <c r="J122" s="364"/>
      <c r="K122" s="395"/>
      <c r="L122" s="258"/>
      <c r="M122" s="258"/>
      <c r="N122" s="257"/>
      <c r="O122" s="25"/>
      <c r="P122" s="25"/>
      <c r="Q122" s="396"/>
      <c r="R122" s="396"/>
      <c r="S122" s="396"/>
      <c r="T122" s="396"/>
      <c r="U122" s="396"/>
      <c r="V122" s="396"/>
      <c r="W122" s="396"/>
      <c r="X122" s="396"/>
      <c r="Y122" s="397"/>
      <c r="Z122" s="398"/>
      <c r="AA122" s="398"/>
      <c r="AB122" s="399"/>
    </row>
    <row r="123" spans="1:28" ht="15" customHeight="1" thickBot="1">
      <c r="A123" s="392" t="s">
        <v>2</v>
      </c>
      <c r="B123" s="393" t="s">
        <v>1</v>
      </c>
      <c r="C123" s="1517" t="s">
        <v>21</v>
      </c>
      <c r="D123" s="1517"/>
      <c r="E123" s="1517"/>
      <c r="F123" s="1517"/>
      <c r="G123" s="1518" t="s">
        <v>22</v>
      </c>
      <c r="H123" s="1519"/>
      <c r="I123" s="1519"/>
      <c r="J123" s="1520"/>
      <c r="K123" s="394" t="s">
        <v>23</v>
      </c>
      <c r="L123" s="394" t="s">
        <v>24</v>
      </c>
      <c r="M123" s="1535" t="s">
        <v>25</v>
      </c>
      <c r="N123" s="1536"/>
      <c r="O123" s="231" t="s">
        <v>19</v>
      </c>
      <c r="P123" s="230" t="str">
        <f>P99</f>
        <v>Verliezersronde</v>
      </c>
      <c r="Q123" s="20"/>
      <c r="R123" s="20"/>
      <c r="S123" s="396"/>
      <c r="T123" s="396"/>
      <c r="U123" s="396"/>
      <c r="V123" s="396"/>
      <c r="W123" s="396"/>
      <c r="X123" s="396"/>
      <c r="Y123" s="397"/>
      <c r="Z123" s="398"/>
      <c r="AA123" s="398"/>
      <c r="AB123" s="399"/>
    </row>
    <row r="124" spans="1:28" ht="15" customHeight="1">
      <c r="A124" s="259">
        <f>A118+1</f>
        <v>947</v>
      </c>
      <c r="B124" s="260" t="s">
        <v>91</v>
      </c>
      <c r="C124" s="1513" t="str">
        <f>G105</f>
        <v>Groene Ster E3</v>
      </c>
      <c r="D124" s="1513"/>
      <c r="E124" s="1513"/>
      <c r="F124" s="1513"/>
      <c r="G124" s="1514" t="str">
        <f>G106</f>
        <v>RKVVL/Polaris E2</v>
      </c>
      <c r="H124" s="1515"/>
      <c r="I124" s="1515"/>
      <c r="J124" s="1516"/>
      <c r="K124" s="261">
        <f>K110+D101</f>
        <v>0.49305555555555558</v>
      </c>
      <c r="L124" s="262" t="s">
        <v>40</v>
      </c>
      <c r="M124" s="946">
        <v>6</v>
      </c>
      <c r="N124" s="1341" t="s">
        <v>441</v>
      </c>
      <c r="O124" s="232">
        <v>1</v>
      </c>
      <c r="P124" s="272" t="str">
        <f>P102</f>
        <v>Scharn E9</v>
      </c>
      <c r="Q124" s="20" t="s">
        <v>92</v>
      </c>
      <c r="R124" s="20"/>
      <c r="S124" s="20"/>
      <c r="T124" s="20"/>
      <c r="U124" s="20"/>
      <c r="V124" s="20"/>
      <c r="W124" s="20"/>
      <c r="X124" s="20"/>
      <c r="Y124" s="20"/>
      <c r="Z124" s="19"/>
      <c r="AA124" s="19"/>
      <c r="AB124" s="19"/>
    </row>
    <row r="125" spans="1:28" ht="15" customHeight="1" thickBot="1">
      <c r="A125" s="253">
        <f>A124+1</f>
        <v>948</v>
      </c>
      <c r="B125" s="254" t="s">
        <v>93</v>
      </c>
      <c r="C125" s="1499" t="str">
        <f>C110</f>
        <v>RKSV Heer E1</v>
      </c>
      <c r="D125" s="1499"/>
      <c r="E125" s="1499"/>
      <c r="F125" s="1499"/>
      <c r="G125" s="1500" t="str">
        <f>C111</f>
        <v>Geulsche Boys E2</v>
      </c>
      <c r="H125" s="1501"/>
      <c r="I125" s="1501"/>
      <c r="J125" s="1502"/>
      <c r="K125" s="255">
        <f>K110+D101</f>
        <v>0.49305555555555558</v>
      </c>
      <c r="L125" s="256" t="s">
        <v>41</v>
      </c>
      <c r="M125" s="945">
        <v>3</v>
      </c>
      <c r="N125" s="1339" t="s">
        <v>440</v>
      </c>
      <c r="O125" s="233">
        <v>2</v>
      </c>
      <c r="P125" s="273" t="str">
        <f>P103</f>
        <v>Scharn F all stars</v>
      </c>
      <c r="Q125" s="20" t="s">
        <v>94</v>
      </c>
      <c r="R125" s="20"/>
      <c r="S125" s="20"/>
      <c r="T125" s="20"/>
      <c r="U125" s="20"/>
      <c r="V125" s="20"/>
      <c r="W125" s="20"/>
      <c r="X125" s="20"/>
      <c r="Y125" s="20"/>
      <c r="Z125" s="19"/>
      <c r="AA125" s="19"/>
      <c r="AB125" s="19"/>
    </row>
    <row r="126" spans="1:28" ht="15" customHeight="1">
      <c r="A126" s="3"/>
      <c r="B126" s="3"/>
      <c r="C126" s="364"/>
      <c r="D126" s="364"/>
      <c r="E126" s="364"/>
      <c r="F126" s="364"/>
      <c r="G126" s="364"/>
      <c r="H126" s="364"/>
      <c r="I126" s="364"/>
      <c r="J126" s="364"/>
      <c r="K126" s="395"/>
      <c r="L126" s="258"/>
      <c r="M126" s="258"/>
      <c r="N126" s="257"/>
      <c r="O126" s="233">
        <v>3</v>
      </c>
      <c r="P126" s="274" t="str">
        <f>P101</f>
        <v>DVO E5</v>
      </c>
      <c r="Q126" s="20" t="s">
        <v>95</v>
      </c>
      <c r="R126" s="20"/>
      <c r="S126" s="20"/>
      <c r="T126" s="20"/>
      <c r="U126" s="20"/>
      <c r="V126" s="20"/>
      <c r="W126" s="20"/>
      <c r="X126" s="20"/>
      <c r="Y126" s="20"/>
      <c r="Z126" s="19"/>
      <c r="AA126" s="19"/>
      <c r="AB126" s="19"/>
    </row>
    <row r="127" spans="1:28" ht="15" customHeight="1" thickBot="1">
      <c r="A127" s="3"/>
      <c r="B127" s="3"/>
      <c r="C127" s="364"/>
      <c r="D127" s="364"/>
      <c r="E127" s="364"/>
      <c r="F127" s="364"/>
      <c r="G127" s="364"/>
      <c r="H127" s="364"/>
      <c r="I127" s="364"/>
      <c r="J127" s="364"/>
      <c r="K127" s="395"/>
      <c r="L127" s="258"/>
      <c r="M127" s="258"/>
      <c r="N127" s="257"/>
      <c r="O127" s="234">
        <v>4</v>
      </c>
      <c r="P127" s="275" t="str">
        <f>P104</f>
        <v>Sporting Sittard E2</v>
      </c>
      <c r="Q127" s="20" t="s">
        <v>96</v>
      </c>
      <c r="R127" s="20"/>
      <c r="S127" s="20"/>
      <c r="T127" s="20"/>
      <c r="U127" s="20"/>
      <c r="V127" s="20"/>
      <c r="W127" s="20"/>
      <c r="X127" s="20"/>
      <c r="Y127" s="20"/>
      <c r="Z127" s="19"/>
      <c r="AA127" s="19"/>
      <c r="AB127" s="19"/>
    </row>
    <row r="128" spans="1:28" ht="18" customHeight="1">
      <c r="A128" s="400" t="s">
        <v>97</v>
      </c>
      <c r="B128" s="400"/>
      <c r="C128" s="3"/>
      <c r="D128" s="364"/>
      <c r="E128" s="364"/>
      <c r="F128" s="364"/>
      <c r="G128" s="364"/>
      <c r="H128" s="364"/>
      <c r="I128" s="364"/>
      <c r="J128" s="364"/>
      <c r="K128" s="395"/>
      <c r="L128" s="258"/>
      <c r="M128" s="258"/>
      <c r="N128" s="257"/>
      <c r="O128" s="25"/>
      <c r="P128" s="401"/>
      <c r="Q128" s="20"/>
      <c r="R128" s="20"/>
      <c r="S128" s="20"/>
      <c r="T128" s="20"/>
      <c r="U128" s="20"/>
      <c r="V128" s="20"/>
      <c r="W128" s="20"/>
      <c r="X128" s="20"/>
      <c r="Y128" s="20"/>
      <c r="Z128" s="19"/>
      <c r="AA128" s="19"/>
      <c r="AB128" s="19"/>
    </row>
    <row r="129" spans="1:28" ht="15" customHeight="1" thickBot="1">
      <c r="B129" s="3"/>
      <c r="C129" s="364"/>
      <c r="D129" s="364"/>
      <c r="E129" s="364"/>
      <c r="F129" s="364"/>
      <c r="G129" s="364"/>
      <c r="H129" s="364"/>
      <c r="I129" s="364"/>
      <c r="J129" s="364"/>
      <c r="K129" s="395"/>
      <c r="L129" s="258"/>
      <c r="M129" s="258"/>
      <c r="N129" s="257"/>
      <c r="O129" s="25"/>
      <c r="P129" s="401"/>
      <c r="Q129" s="20"/>
      <c r="R129" s="20"/>
      <c r="S129" s="20"/>
      <c r="T129" s="20"/>
      <c r="U129" s="20"/>
      <c r="V129" s="20"/>
      <c r="W129" s="20"/>
      <c r="X129" s="20"/>
      <c r="Y129" s="20"/>
      <c r="Z129" s="19"/>
      <c r="AA129" s="19"/>
      <c r="AB129" s="19"/>
    </row>
    <row r="130" spans="1:28" ht="15" customHeight="1" thickBot="1">
      <c r="A130" s="392" t="s">
        <v>2</v>
      </c>
      <c r="B130" s="393" t="s">
        <v>1</v>
      </c>
      <c r="C130" s="1517" t="s">
        <v>21</v>
      </c>
      <c r="D130" s="1517"/>
      <c r="E130" s="1517"/>
      <c r="F130" s="1517"/>
      <c r="G130" s="1518" t="s">
        <v>22</v>
      </c>
      <c r="H130" s="1519"/>
      <c r="I130" s="1519"/>
      <c r="J130" s="1520"/>
      <c r="K130" s="394" t="s">
        <v>23</v>
      </c>
      <c r="L130" s="394" t="s">
        <v>24</v>
      </c>
      <c r="M130" s="1535" t="s">
        <v>25</v>
      </c>
      <c r="N130" s="1536"/>
      <c r="O130" s="25"/>
      <c r="P130" s="401"/>
      <c r="Q130" s="20"/>
      <c r="R130" s="20"/>
      <c r="S130" s="20"/>
      <c r="T130" s="20"/>
      <c r="U130" s="20"/>
      <c r="V130" s="20"/>
      <c r="W130" s="20"/>
      <c r="X130" s="20"/>
      <c r="Y130" s="20"/>
      <c r="Z130" s="19"/>
      <c r="AA130" s="19"/>
      <c r="AB130" s="19"/>
    </row>
    <row r="131" spans="1:28" ht="15" customHeight="1">
      <c r="A131" s="259">
        <f>A125+1</f>
        <v>949</v>
      </c>
      <c r="B131" s="260" t="s">
        <v>98</v>
      </c>
      <c r="C131" s="1513" t="str">
        <f>C124</f>
        <v>Groene Ster E3</v>
      </c>
      <c r="D131" s="1513"/>
      <c r="E131" s="1513"/>
      <c r="F131" s="1513"/>
      <c r="G131" s="1514" t="str">
        <f>C125</f>
        <v>RKSV Heer E1</v>
      </c>
      <c r="H131" s="1515"/>
      <c r="I131" s="1515"/>
      <c r="J131" s="1516"/>
      <c r="K131" s="261">
        <f>K117+D101</f>
        <v>0.50694444444444442</v>
      </c>
      <c r="L131" s="262" t="s">
        <v>40</v>
      </c>
      <c r="M131" s="946">
        <v>3</v>
      </c>
      <c r="N131" s="1341" t="s">
        <v>437</v>
      </c>
      <c r="O131" s="25"/>
      <c r="P131" s="401"/>
      <c r="Q131" s="20"/>
      <c r="R131" s="20"/>
      <c r="S131" s="20"/>
      <c r="T131" s="20"/>
      <c r="U131" s="20"/>
      <c r="V131" s="20"/>
      <c r="W131" s="20"/>
      <c r="X131" s="20"/>
      <c r="Y131" s="20"/>
      <c r="Z131" s="19"/>
      <c r="AA131" s="19"/>
      <c r="AB131" s="19"/>
    </row>
    <row r="132" spans="1:28" ht="15" customHeight="1" thickBot="1">
      <c r="A132" s="253">
        <f>A131+1</f>
        <v>950</v>
      </c>
      <c r="B132" s="254" t="s">
        <v>99</v>
      </c>
      <c r="C132" s="1499" t="str">
        <f>G124</f>
        <v>RKVVL/Polaris E2</v>
      </c>
      <c r="D132" s="1499"/>
      <c r="E132" s="1499"/>
      <c r="F132" s="1499"/>
      <c r="G132" s="1500" t="str">
        <f>G125</f>
        <v>Geulsche Boys E2</v>
      </c>
      <c r="H132" s="1501"/>
      <c r="I132" s="1501"/>
      <c r="J132" s="1502"/>
      <c r="K132" s="255">
        <f>K117+D101</f>
        <v>0.50694444444444442</v>
      </c>
      <c r="L132" s="256" t="s">
        <v>41</v>
      </c>
      <c r="M132" s="945">
        <v>3</v>
      </c>
      <c r="N132" s="1339" t="s">
        <v>440</v>
      </c>
      <c r="O132" s="25"/>
      <c r="P132" s="401"/>
      <c r="Q132" s="20"/>
      <c r="R132" s="20"/>
      <c r="S132" s="20"/>
      <c r="T132" s="20"/>
      <c r="U132" s="20"/>
      <c r="V132" s="20"/>
      <c r="W132" s="20"/>
      <c r="X132" s="20"/>
      <c r="Y132" s="20"/>
      <c r="Z132" s="19"/>
      <c r="AA132" s="19"/>
      <c r="AB132" s="19"/>
    </row>
    <row r="133" spans="1:28" ht="15" customHeight="1">
      <c r="A133" s="3"/>
      <c r="B133" s="3"/>
      <c r="C133" s="364"/>
      <c r="D133" s="364"/>
      <c r="E133" s="364"/>
      <c r="F133" s="364"/>
      <c r="G133" s="364"/>
      <c r="H133" s="364"/>
      <c r="I133" s="364"/>
      <c r="J133" s="364"/>
      <c r="K133" s="395"/>
      <c r="L133" s="258"/>
      <c r="M133" s="258"/>
      <c r="N133" s="257"/>
      <c r="O133" s="25"/>
      <c r="P133" s="401"/>
      <c r="Q133" s="20"/>
      <c r="R133" s="20"/>
      <c r="S133" s="20"/>
      <c r="T133" s="20"/>
      <c r="U133" s="20"/>
      <c r="V133" s="20"/>
      <c r="W133" s="20"/>
      <c r="X133" s="20"/>
      <c r="Y133" s="20"/>
      <c r="Z133" s="19"/>
      <c r="AA133" s="19"/>
      <c r="AB133" s="19"/>
    </row>
    <row r="134" spans="1:28" ht="15" customHeight="1">
      <c r="A134" s="1521" t="s">
        <v>63</v>
      </c>
      <c r="B134" s="1521"/>
      <c r="C134" s="364"/>
      <c r="D134" s="364"/>
      <c r="E134" s="364"/>
      <c r="F134" s="364"/>
      <c r="G134" s="364"/>
      <c r="H134" s="364"/>
      <c r="I134" s="364"/>
      <c r="J134" s="364"/>
      <c r="K134" s="257"/>
      <c r="L134" s="258"/>
      <c r="M134" s="258"/>
      <c r="N134" s="257"/>
      <c r="O134" s="240"/>
      <c r="P134" s="240"/>
      <c r="Q134" s="240"/>
      <c r="R134" s="4"/>
      <c r="S134" s="4"/>
      <c r="T134" s="4"/>
      <c r="U134" s="4"/>
      <c r="V134" s="4"/>
      <c r="W134" s="4"/>
      <c r="X134" s="4"/>
      <c r="Y134" s="4"/>
      <c r="Z134" s="240"/>
      <c r="AA134" s="240"/>
      <c r="AB134" s="240"/>
    </row>
    <row r="135" spans="1:28" ht="15" customHeight="1" thickBot="1">
      <c r="A135" s="3"/>
      <c r="B135" s="3"/>
      <c r="C135" s="364"/>
      <c r="D135" s="364"/>
      <c r="E135" s="364"/>
      <c r="F135" s="364"/>
      <c r="G135" s="364"/>
      <c r="H135" s="364"/>
      <c r="I135" s="364"/>
      <c r="J135" s="364"/>
      <c r="K135" s="257"/>
      <c r="L135" s="258"/>
      <c r="M135" s="258"/>
      <c r="N135" s="257"/>
      <c r="O135" s="240"/>
      <c r="P135" s="240"/>
      <c r="Q135" s="240"/>
      <c r="R135" s="4"/>
      <c r="S135" s="4"/>
      <c r="T135" s="4"/>
      <c r="U135" s="4"/>
      <c r="V135" s="4"/>
      <c r="W135" s="4"/>
      <c r="X135" s="4"/>
      <c r="Y135" s="4"/>
      <c r="Z135" s="240"/>
      <c r="AA135" s="240"/>
      <c r="AB135" s="240"/>
    </row>
    <row r="136" spans="1:28" ht="15" customHeight="1" thickBot="1">
      <c r="A136" s="392" t="s">
        <v>2</v>
      </c>
      <c r="B136" s="393" t="s">
        <v>1</v>
      </c>
      <c r="C136" s="1517" t="s">
        <v>21</v>
      </c>
      <c r="D136" s="1517"/>
      <c r="E136" s="1517"/>
      <c r="F136" s="1517"/>
      <c r="G136" s="1518" t="s">
        <v>22</v>
      </c>
      <c r="H136" s="1519"/>
      <c r="I136" s="1519"/>
      <c r="J136" s="1520"/>
      <c r="K136" s="394" t="s">
        <v>23</v>
      </c>
      <c r="L136" s="394" t="s">
        <v>24</v>
      </c>
      <c r="M136" s="1538" t="s">
        <v>25</v>
      </c>
      <c r="N136" s="1539"/>
      <c r="O136" s="240"/>
      <c r="P136" s="240"/>
      <c r="Q136" s="240"/>
      <c r="R136" s="240"/>
      <c r="S136" s="4"/>
      <c r="T136" s="4"/>
      <c r="U136" s="4"/>
      <c r="V136" s="4"/>
      <c r="W136" s="4"/>
      <c r="X136" s="4"/>
      <c r="Y136" s="4"/>
      <c r="Z136" s="240"/>
      <c r="AA136" s="240"/>
      <c r="AB136" s="240"/>
    </row>
    <row r="137" spans="1:28" ht="15" customHeight="1">
      <c r="A137" s="1350">
        <f>A132+1</f>
        <v>951</v>
      </c>
      <c r="B137" s="1351" t="s">
        <v>64</v>
      </c>
      <c r="C137" s="1522" t="str">
        <f>C117</f>
        <v xml:space="preserve">Scharn E2 </v>
      </c>
      <c r="D137" s="1522"/>
      <c r="E137" s="1522"/>
      <c r="F137" s="1522"/>
      <c r="G137" s="1522" t="str">
        <f>G118</f>
        <v xml:space="preserve">Scharn F-top </v>
      </c>
      <c r="H137" s="1522"/>
      <c r="I137" s="1522"/>
      <c r="J137" s="1522"/>
      <c r="K137" s="1352">
        <f>K118+D101</f>
        <v>0.50694444444444442</v>
      </c>
      <c r="L137" s="1353" t="s">
        <v>38</v>
      </c>
      <c r="M137" s="1353">
        <v>2</v>
      </c>
      <c r="N137" s="1354">
        <v>0</v>
      </c>
      <c r="O137" s="240"/>
      <c r="P137" s="240"/>
      <c r="Q137" s="240"/>
      <c r="R137" s="240"/>
      <c r="S137" s="4"/>
      <c r="T137" s="4"/>
      <c r="U137" s="4"/>
      <c r="V137" s="4"/>
      <c r="W137" s="4"/>
      <c r="X137" s="4"/>
      <c r="Y137" s="4"/>
      <c r="Z137" s="240"/>
      <c r="AA137" s="240"/>
      <c r="AB137" s="240"/>
    </row>
    <row r="138" spans="1:28" ht="15" customHeight="1" thickBot="1">
      <c r="A138" s="1355">
        <f>A137+1</f>
        <v>952</v>
      </c>
      <c r="B138" s="1356" t="s">
        <v>100</v>
      </c>
      <c r="C138" s="1523" t="s">
        <v>327</v>
      </c>
      <c r="D138" s="1523"/>
      <c r="E138" s="1523"/>
      <c r="F138" s="1523"/>
      <c r="G138" s="1523" t="str">
        <f>C118</f>
        <v xml:space="preserve">FC Galmaarden </v>
      </c>
      <c r="H138" s="1523"/>
      <c r="I138" s="1523"/>
      <c r="J138" s="1523"/>
      <c r="K138" s="1357">
        <f>K117+D101</f>
        <v>0.50694444444444442</v>
      </c>
      <c r="L138" s="1358" t="s">
        <v>39</v>
      </c>
      <c r="M138" s="1358">
        <v>1</v>
      </c>
      <c r="N138" s="1359">
        <v>7</v>
      </c>
      <c r="O138" s="3"/>
      <c r="P138" s="3"/>
      <c r="Q138" s="402"/>
      <c r="R138" s="402"/>
      <c r="S138" s="402"/>
      <c r="T138" s="402"/>
      <c r="U138" s="402"/>
      <c r="V138" s="402"/>
      <c r="W138" s="402"/>
      <c r="X138" s="402"/>
      <c r="Y138" s="257"/>
      <c r="Z138" s="248"/>
      <c r="AA138" s="248"/>
      <c r="AB138" s="257"/>
    </row>
    <row r="139" spans="1:28" ht="15" customHeight="1">
      <c r="A139" s="3"/>
      <c r="B139" s="278"/>
      <c r="C139" s="475"/>
      <c r="D139" s="475"/>
      <c r="E139" s="475"/>
      <c r="F139" s="475"/>
      <c r="G139" s="475"/>
      <c r="H139" s="475"/>
      <c r="I139" s="475"/>
      <c r="J139" s="475"/>
      <c r="K139" s="395"/>
      <c r="L139" s="258"/>
      <c r="M139" s="258"/>
      <c r="N139" s="257"/>
      <c r="O139" s="3"/>
      <c r="P139" s="3"/>
      <c r="Q139" s="402"/>
      <c r="R139" s="402"/>
      <c r="S139" s="402"/>
      <c r="T139" s="402"/>
      <c r="U139" s="402"/>
      <c r="V139" s="402"/>
      <c r="W139" s="402"/>
      <c r="X139" s="402"/>
      <c r="Y139" s="257"/>
      <c r="Z139" s="248"/>
      <c r="AA139" s="248"/>
      <c r="AB139" s="257"/>
    </row>
    <row r="140" spans="1:28" ht="15" customHeight="1">
      <c r="A140" s="3"/>
      <c r="B140" s="278"/>
      <c r="C140" s="475"/>
      <c r="D140" s="475"/>
      <c r="E140" s="475"/>
      <c r="F140" s="475"/>
      <c r="G140" s="475"/>
      <c r="H140" s="475"/>
      <c r="I140" s="475"/>
      <c r="J140" s="475"/>
      <c r="K140" s="395"/>
      <c r="L140" s="258"/>
      <c r="M140" s="258"/>
      <c r="N140" s="257"/>
      <c r="O140" s="3"/>
      <c r="P140" s="3"/>
      <c r="Q140" s="402"/>
      <c r="R140" s="402"/>
      <c r="S140" s="402"/>
      <c r="T140" s="402"/>
      <c r="U140" s="402"/>
      <c r="V140" s="402"/>
      <c r="W140" s="402"/>
      <c r="X140" s="402"/>
      <c r="Y140" s="257"/>
      <c r="Z140" s="248"/>
      <c r="AA140" s="248"/>
      <c r="AB140" s="257"/>
    </row>
    <row r="141" spans="1:28" ht="15" customHeight="1">
      <c r="A141" s="3"/>
      <c r="B141" s="278"/>
      <c r="C141" s="475"/>
      <c r="D141" s="475"/>
      <c r="E141" s="475"/>
      <c r="F141" s="475"/>
      <c r="G141" s="475"/>
      <c r="H141" s="475"/>
      <c r="I141" s="475"/>
      <c r="J141" s="475"/>
      <c r="K141" s="395"/>
      <c r="L141" s="258"/>
      <c r="M141" s="258"/>
      <c r="N141" s="257"/>
      <c r="O141" s="3"/>
      <c r="P141" s="3"/>
      <c r="Q141" s="402"/>
      <c r="R141" s="402"/>
      <c r="S141" s="402"/>
      <c r="T141" s="402"/>
      <c r="U141" s="402"/>
      <c r="V141" s="402"/>
      <c r="W141" s="402"/>
      <c r="X141" s="402"/>
      <c r="Y141" s="257"/>
      <c r="Z141" s="248"/>
      <c r="AA141" s="248"/>
      <c r="AB141" s="257"/>
    </row>
    <row r="142" spans="1:28" ht="15" customHeight="1">
      <c r="A142" s="3"/>
      <c r="B142" s="278"/>
      <c r="C142" s="364"/>
      <c r="D142" s="364"/>
      <c r="E142" s="364"/>
      <c r="F142" s="364"/>
      <c r="G142" s="364"/>
      <c r="H142" s="364"/>
      <c r="I142" s="364"/>
      <c r="J142" s="364"/>
      <c r="K142" s="395"/>
      <c r="L142" s="258"/>
      <c r="M142" s="258"/>
      <c r="N142" s="257"/>
      <c r="O142" s="3"/>
      <c r="P142" s="3"/>
      <c r="Q142" s="402"/>
      <c r="R142" s="402"/>
      <c r="S142" s="402"/>
      <c r="T142" s="402"/>
      <c r="U142" s="402"/>
      <c r="V142" s="402"/>
      <c r="W142" s="402"/>
      <c r="X142" s="402"/>
      <c r="Y142" s="257"/>
      <c r="Z142" s="248"/>
      <c r="AA142" s="248"/>
      <c r="AB142" s="257"/>
    </row>
    <row r="143" spans="1:28" ht="15" customHeight="1">
      <c r="A143" s="3"/>
      <c r="B143" s="278"/>
      <c r="C143" s="688"/>
      <c r="D143" s="688"/>
      <c r="E143" s="688"/>
      <c r="F143" s="688"/>
      <c r="G143" s="688"/>
      <c r="H143" s="688"/>
      <c r="I143" s="688"/>
      <c r="J143" s="688"/>
      <c r="K143" s="395"/>
      <c r="L143" s="258"/>
      <c r="M143" s="258"/>
      <c r="N143" s="257"/>
      <c r="O143" s="3"/>
      <c r="P143" s="3"/>
      <c r="Q143" s="402"/>
      <c r="R143" s="402"/>
      <c r="S143" s="402"/>
      <c r="T143" s="402"/>
      <c r="U143" s="402"/>
      <c r="V143" s="402"/>
      <c r="W143" s="402"/>
      <c r="X143" s="402"/>
      <c r="Y143" s="257"/>
      <c r="Z143" s="248"/>
      <c r="AA143" s="248"/>
      <c r="AB143" s="257"/>
    </row>
    <row r="144" spans="1:28" ht="15" customHeight="1">
      <c r="A144" s="3"/>
      <c r="B144" s="278"/>
      <c r="C144" s="688"/>
      <c r="D144" s="688"/>
      <c r="E144" s="688"/>
      <c r="F144" s="688"/>
      <c r="G144" s="688"/>
      <c r="H144" s="688"/>
      <c r="I144" s="688"/>
      <c r="J144" s="688"/>
      <c r="K144" s="395"/>
      <c r="L144" s="258"/>
      <c r="M144" s="258"/>
      <c r="N144" s="257"/>
      <c r="O144" s="3"/>
      <c r="P144" s="3"/>
      <c r="Q144" s="402"/>
      <c r="R144" s="402"/>
      <c r="S144" s="402"/>
      <c r="T144" s="402"/>
      <c r="U144" s="402"/>
      <c r="V144" s="402"/>
      <c r="W144" s="402"/>
      <c r="X144" s="402"/>
      <c r="Y144" s="257"/>
      <c r="Z144" s="248"/>
      <c r="AA144" s="248"/>
      <c r="AB144" s="257"/>
    </row>
    <row r="145" spans="1:28" ht="15" customHeight="1">
      <c r="A145" s="3"/>
      <c r="B145" s="278"/>
      <c r="C145" s="688"/>
      <c r="D145" s="688"/>
      <c r="E145" s="688"/>
      <c r="F145" s="688"/>
      <c r="G145" s="688"/>
      <c r="H145" s="688"/>
      <c r="I145" s="688"/>
      <c r="J145" s="688"/>
      <c r="K145" s="395"/>
      <c r="L145" s="258"/>
      <c r="M145" s="258"/>
      <c r="N145" s="257"/>
      <c r="O145" s="3"/>
      <c r="P145" s="3"/>
      <c r="Q145" s="402"/>
      <c r="R145" s="402"/>
      <c r="S145" s="402"/>
      <c r="T145" s="402"/>
      <c r="U145" s="402"/>
      <c r="V145" s="402"/>
      <c r="W145" s="402"/>
      <c r="X145" s="402"/>
      <c r="Y145" s="257"/>
      <c r="Z145" s="248"/>
      <c r="AA145" s="248"/>
      <c r="AB145" s="257"/>
    </row>
    <row r="146" spans="1:28" ht="15" customHeight="1">
      <c r="A146" s="3"/>
      <c r="B146" s="278"/>
      <c r="C146" s="1055"/>
      <c r="D146" s="1055"/>
      <c r="E146" s="1055"/>
      <c r="F146" s="1055"/>
      <c r="G146" s="1055"/>
      <c r="H146" s="1055"/>
      <c r="I146" s="1055"/>
      <c r="J146" s="1055"/>
      <c r="K146" s="395"/>
      <c r="L146" s="258"/>
      <c r="M146" s="258"/>
      <c r="N146" s="257"/>
      <c r="O146" s="3"/>
      <c r="P146" s="3"/>
      <c r="Q146" s="402"/>
      <c r="R146" s="402"/>
      <c r="S146" s="402"/>
      <c r="T146" s="402"/>
      <c r="U146" s="402"/>
      <c r="V146" s="402"/>
      <c r="W146" s="402"/>
      <c r="X146" s="402"/>
      <c r="Y146" s="257"/>
      <c r="Z146" s="248"/>
      <c r="AA146" s="248"/>
      <c r="AB146" s="257"/>
    </row>
    <row r="147" spans="1:28" ht="15" customHeight="1">
      <c r="A147" s="3"/>
      <c r="B147" s="278"/>
      <c r="C147" s="1055"/>
      <c r="D147" s="1055"/>
      <c r="E147" s="1055"/>
      <c r="F147" s="1055"/>
      <c r="G147" s="1055"/>
      <c r="H147" s="1055"/>
      <c r="I147" s="1055"/>
      <c r="J147" s="1055"/>
      <c r="K147" s="395"/>
      <c r="L147" s="258"/>
      <c r="M147" s="258"/>
      <c r="N147" s="257"/>
      <c r="O147" s="3"/>
      <c r="P147" s="3"/>
      <c r="Q147" s="402"/>
      <c r="R147" s="402"/>
      <c r="S147" s="402"/>
      <c r="T147" s="402"/>
      <c r="U147" s="402"/>
      <c r="V147" s="402"/>
      <c r="W147" s="402"/>
      <c r="X147" s="402"/>
      <c r="Y147" s="257"/>
      <c r="Z147" s="248"/>
      <c r="AA147" s="248"/>
      <c r="AB147" s="257"/>
    </row>
    <row r="148" spans="1:28" ht="15" customHeight="1">
      <c r="A148" s="3"/>
      <c r="B148" s="278"/>
      <c r="C148" s="1055"/>
      <c r="D148" s="1055"/>
      <c r="E148" s="1055"/>
      <c r="F148" s="1055"/>
      <c r="G148" s="1055"/>
      <c r="H148" s="1055"/>
      <c r="I148" s="1055"/>
      <c r="J148" s="1055"/>
      <c r="K148" s="395"/>
      <c r="L148" s="258"/>
      <c r="M148" s="258"/>
      <c r="N148" s="257"/>
      <c r="O148" s="3"/>
      <c r="P148" s="3"/>
      <c r="Q148" s="402"/>
      <c r="R148" s="402"/>
      <c r="S148" s="402"/>
      <c r="T148" s="402"/>
      <c r="U148" s="402"/>
      <c r="V148" s="402"/>
      <c r="W148" s="402"/>
      <c r="X148" s="402"/>
      <c r="Y148" s="257"/>
      <c r="Z148" s="248"/>
      <c r="AA148" s="248"/>
      <c r="AB148" s="257"/>
    </row>
    <row r="149" spans="1:28" ht="15" customHeight="1" thickBot="1">
      <c r="A149" s="3"/>
      <c r="B149" s="278"/>
      <c r="C149" s="1055"/>
      <c r="D149" s="1055"/>
      <c r="E149" s="1055"/>
      <c r="F149" s="1055"/>
      <c r="G149" s="1055"/>
      <c r="H149" s="1055"/>
      <c r="I149" s="1055"/>
      <c r="J149" s="1055"/>
      <c r="K149" s="395"/>
      <c r="L149" s="258"/>
      <c r="M149" s="258"/>
      <c r="N149" s="257"/>
      <c r="O149" s="3"/>
      <c r="P149" s="3"/>
      <c r="Q149" s="402"/>
      <c r="R149" s="402"/>
      <c r="S149" s="402"/>
      <c r="T149" s="402"/>
      <c r="U149" s="402"/>
      <c r="V149" s="402"/>
      <c r="W149" s="402"/>
      <c r="X149" s="402"/>
      <c r="Y149" s="257"/>
      <c r="Z149" s="248"/>
      <c r="AA149" s="248"/>
      <c r="AB149" s="257"/>
    </row>
    <row r="150" spans="1:28" ht="15" customHeight="1" thickBot="1">
      <c r="A150" s="403" t="s">
        <v>19</v>
      </c>
      <c r="B150" s="404" t="s">
        <v>101</v>
      </c>
      <c r="C150" s="405"/>
      <c r="D150" s="405"/>
      <c r="E150" s="364"/>
      <c r="F150" s="364"/>
      <c r="G150" s="364"/>
      <c r="H150" s="364"/>
      <c r="I150" s="364"/>
      <c r="J150" s="364"/>
      <c r="K150" s="395"/>
      <c r="L150" s="258"/>
      <c r="M150" s="258"/>
      <c r="N150" s="257"/>
      <c r="O150" s="3"/>
      <c r="P150" s="3"/>
      <c r="Q150" s="402"/>
      <c r="R150" s="402"/>
      <c r="S150" s="402"/>
      <c r="T150" s="402"/>
      <c r="U150" s="402"/>
      <c r="V150" s="402"/>
      <c r="W150" s="402"/>
      <c r="X150" s="402"/>
      <c r="Y150" s="257"/>
      <c r="Z150" s="248"/>
      <c r="AA150" s="248"/>
      <c r="AB150" s="257"/>
    </row>
    <row r="151" spans="1:28" ht="15" customHeight="1">
      <c r="A151" s="406">
        <v>1</v>
      </c>
      <c r="B151" s="1347" t="str">
        <f>G138</f>
        <v xml:space="preserve">FC Galmaarden </v>
      </c>
      <c r="C151" s="405" t="s">
        <v>102</v>
      </c>
      <c r="D151" s="405"/>
      <c r="E151" s="364"/>
      <c r="F151" s="364"/>
      <c r="G151" s="364"/>
      <c r="H151" s="364"/>
      <c r="I151" s="364"/>
      <c r="J151" s="364"/>
      <c r="K151" s="395"/>
      <c r="L151" s="258"/>
      <c r="M151" s="258"/>
      <c r="N151" s="257"/>
      <c r="O151" s="3"/>
      <c r="P151" s="3"/>
      <c r="Q151" s="402"/>
      <c r="R151" s="402"/>
      <c r="S151" s="402"/>
      <c r="T151" s="402"/>
      <c r="U151" s="402"/>
      <c r="V151" s="402"/>
      <c r="W151" s="402"/>
      <c r="X151" s="402"/>
      <c r="Y151" s="257"/>
      <c r="Z151" s="248"/>
      <c r="AA151" s="248"/>
      <c r="AB151" s="257"/>
    </row>
    <row r="152" spans="1:28" ht="15" customHeight="1">
      <c r="A152" s="407">
        <v>2</v>
      </c>
      <c r="B152" s="1348" t="str">
        <f>C138</f>
        <v>RKASV E1</v>
      </c>
      <c r="C152" s="405" t="s">
        <v>103</v>
      </c>
      <c r="D152" s="405"/>
      <c r="E152" s="364"/>
      <c r="F152" s="364"/>
      <c r="G152" s="364"/>
      <c r="H152" s="364"/>
      <c r="I152" s="364"/>
      <c r="J152" s="364"/>
      <c r="K152" s="395"/>
      <c r="L152" s="258"/>
      <c r="M152" s="258"/>
      <c r="N152" s="257"/>
      <c r="O152" s="3"/>
      <c r="P152" s="3"/>
      <c r="Q152" s="402"/>
      <c r="R152" s="402"/>
      <c r="S152" s="402"/>
      <c r="T152" s="402"/>
      <c r="U152" s="402"/>
      <c r="V152" s="402"/>
      <c r="W152" s="402"/>
      <c r="X152" s="402"/>
      <c r="Y152" s="257"/>
      <c r="Z152" s="248"/>
      <c r="AA152" s="248"/>
      <c r="AB152" s="257"/>
    </row>
    <row r="153" spans="1:28" ht="15" customHeight="1">
      <c r="A153" s="407">
        <v>3</v>
      </c>
      <c r="B153" s="1349" t="str">
        <f>C137</f>
        <v xml:space="preserve">Scharn E2 </v>
      </c>
      <c r="C153" s="405" t="s">
        <v>104</v>
      </c>
      <c r="D153" s="405"/>
      <c r="E153" s="364"/>
      <c r="F153" s="364"/>
      <c r="G153" s="364"/>
      <c r="H153" s="364"/>
      <c r="I153" s="364"/>
      <c r="J153" s="364"/>
      <c r="K153" s="395"/>
      <c r="L153" s="258"/>
      <c r="M153" s="258"/>
      <c r="N153" s="257"/>
      <c r="O153" s="3"/>
      <c r="P153" s="3"/>
      <c r="Q153" s="402"/>
      <c r="R153" s="402"/>
      <c r="S153" s="402"/>
      <c r="T153" s="402"/>
      <c r="U153" s="402"/>
      <c r="V153" s="402"/>
      <c r="W153" s="402"/>
      <c r="X153" s="402"/>
      <c r="Y153" s="257"/>
      <c r="Z153" s="248"/>
      <c r="AA153" s="248"/>
      <c r="AB153" s="257"/>
    </row>
    <row r="154" spans="1:28" ht="15" customHeight="1">
      <c r="A154" s="407">
        <v>4</v>
      </c>
      <c r="B154" s="1348" t="str">
        <f>G137</f>
        <v xml:space="preserve">Scharn F-top </v>
      </c>
      <c r="C154" s="405" t="s">
        <v>105</v>
      </c>
      <c r="D154" s="405"/>
      <c r="E154" s="364"/>
      <c r="F154" s="364"/>
      <c r="G154" s="364"/>
      <c r="H154" s="364"/>
      <c r="I154" s="364"/>
      <c r="J154" s="364"/>
      <c r="K154" s="257"/>
      <c r="L154" s="248"/>
      <c r="M154" s="248"/>
      <c r="N154" s="257"/>
      <c r="O154" s="3"/>
      <c r="P154" s="3"/>
      <c r="Q154" s="402"/>
      <c r="R154" s="402"/>
      <c r="S154" s="402"/>
      <c r="T154" s="402"/>
      <c r="U154" s="402"/>
      <c r="V154" s="402"/>
      <c r="W154" s="402"/>
      <c r="X154" s="402"/>
      <c r="Y154" s="257"/>
      <c r="Z154" s="248"/>
      <c r="AA154" s="248"/>
      <c r="AB154" s="257"/>
    </row>
    <row r="155" spans="1:28" s="280" customFormat="1" ht="15" customHeight="1">
      <c r="A155" s="408">
        <v>5</v>
      </c>
      <c r="B155" s="409" t="str">
        <f>C131</f>
        <v>Groene Ster E3</v>
      </c>
      <c r="C155" s="410" t="s">
        <v>106</v>
      </c>
      <c r="D155" s="410"/>
      <c r="E155" s="364"/>
      <c r="F155" s="364"/>
      <c r="G155" s="364"/>
      <c r="H155" s="364"/>
      <c r="I155" s="364"/>
      <c r="J155" s="364"/>
      <c r="K155" s="257"/>
      <c r="L155" s="248"/>
      <c r="M155" s="248"/>
      <c r="N155" s="257"/>
      <c r="O155" s="3"/>
      <c r="P155" s="3"/>
      <c r="Q155" s="402"/>
      <c r="R155" s="402"/>
      <c r="S155" s="402"/>
      <c r="T155" s="402"/>
      <c r="U155" s="402"/>
      <c r="V155" s="402"/>
      <c r="W155" s="402"/>
      <c r="X155" s="402"/>
      <c r="Y155" s="257"/>
      <c r="Z155" s="248"/>
      <c r="AA155" s="248"/>
      <c r="AB155" s="257"/>
    </row>
    <row r="156" spans="1:28" ht="15" customHeight="1">
      <c r="A156" s="408">
        <v>6</v>
      </c>
      <c r="B156" s="409" t="str">
        <f>G131</f>
        <v>RKSV Heer E1</v>
      </c>
      <c r="C156" s="410" t="s">
        <v>107</v>
      </c>
      <c r="D156" s="410"/>
      <c r="E156" s="364"/>
      <c r="F156" s="364"/>
      <c r="G156" s="364"/>
      <c r="H156" s="364"/>
      <c r="I156" s="364"/>
      <c r="J156" s="364"/>
      <c r="K156" s="257"/>
      <c r="L156" s="248"/>
      <c r="M156" s="248"/>
      <c r="N156" s="257"/>
      <c r="O156" s="3"/>
      <c r="P156" s="3"/>
      <c r="Q156" s="402"/>
      <c r="R156" s="402"/>
      <c r="S156" s="402"/>
      <c r="T156" s="402"/>
      <c r="U156" s="402"/>
      <c r="V156" s="402"/>
      <c r="W156" s="402"/>
      <c r="X156" s="402"/>
      <c r="Y156" s="257"/>
      <c r="Z156" s="248"/>
      <c r="AA156" s="248"/>
      <c r="AB156" s="257"/>
    </row>
    <row r="157" spans="1:28" ht="15" customHeight="1">
      <c r="A157" s="408">
        <v>7</v>
      </c>
      <c r="B157" s="409" t="str">
        <f>C132</f>
        <v>RKVVL/Polaris E2</v>
      </c>
      <c r="C157" s="410" t="s">
        <v>108</v>
      </c>
      <c r="D157" s="410"/>
      <c r="E157" s="246"/>
      <c r="F157" s="246"/>
      <c r="G157" s="263"/>
      <c r="H157" s="263"/>
      <c r="I157" s="263"/>
      <c r="J157" s="263"/>
      <c r="K157" s="248"/>
      <c r="L157" s="248"/>
      <c r="M157" s="248"/>
      <c r="N157" s="248"/>
      <c r="O157" s="3"/>
      <c r="P157" s="3"/>
      <c r="Q157" s="402"/>
      <c r="R157" s="402"/>
      <c r="S157" s="402"/>
      <c r="T157" s="402"/>
      <c r="U157" s="402"/>
      <c r="V157" s="402"/>
      <c r="W157" s="402"/>
      <c r="X157" s="402"/>
      <c r="Y157" s="257"/>
      <c r="Z157" s="248"/>
      <c r="AA157" s="248"/>
      <c r="AB157" s="257"/>
    </row>
    <row r="158" spans="1:28" ht="15" customHeight="1" thickBot="1">
      <c r="A158" s="411">
        <v>8</v>
      </c>
      <c r="B158" s="412" t="str">
        <f>G132</f>
        <v>Geulsche Boys E2</v>
      </c>
      <c r="C158" s="410" t="s">
        <v>109</v>
      </c>
      <c r="D158" s="410"/>
      <c r="E158" s="246"/>
      <c r="F158" s="246"/>
      <c r="G158" s="263"/>
      <c r="H158" s="263"/>
      <c r="I158" s="263"/>
      <c r="J158" s="263"/>
      <c r="K158" s="248"/>
      <c r="L158" s="248"/>
      <c r="M158" s="248"/>
      <c r="N158" s="248"/>
      <c r="O158" s="3"/>
      <c r="P158" s="3"/>
      <c r="Q158" s="402"/>
      <c r="R158" s="402"/>
      <c r="S158" s="402"/>
      <c r="T158" s="402"/>
      <c r="U158" s="402"/>
      <c r="V158" s="402"/>
      <c r="W158" s="402"/>
      <c r="X158" s="402"/>
      <c r="Y158" s="257"/>
      <c r="Z158" s="248"/>
      <c r="AA158" s="248"/>
      <c r="AB158" s="257"/>
    </row>
    <row r="159" spans="1:28" ht="15" customHeight="1">
      <c r="A159" s="413"/>
      <c r="B159" s="413"/>
      <c r="C159" s="414"/>
      <c r="D159" s="414"/>
      <c r="E159" s="246"/>
      <c r="F159" s="246"/>
      <c r="G159" s="263"/>
      <c r="H159" s="263"/>
      <c r="I159" s="263"/>
      <c r="J159" s="263"/>
      <c r="K159" s="248"/>
      <c r="L159" s="248"/>
      <c r="M159" s="248"/>
      <c r="N159" s="248"/>
      <c r="O159" s="3"/>
      <c r="P159" s="3"/>
      <c r="Q159" s="402"/>
      <c r="R159" s="402"/>
      <c r="S159" s="402"/>
      <c r="T159" s="402"/>
      <c r="U159" s="402"/>
      <c r="V159" s="402"/>
      <c r="W159" s="402"/>
      <c r="X159" s="402"/>
      <c r="Y159" s="257"/>
      <c r="Z159" s="248"/>
      <c r="AA159" s="248"/>
      <c r="AB159" s="257"/>
    </row>
    <row r="160" spans="1:28" ht="15" customHeight="1">
      <c r="A160" s="413"/>
      <c r="B160" s="413"/>
      <c r="C160" s="414"/>
      <c r="D160" s="414"/>
      <c r="E160" s="246"/>
      <c r="F160" s="246"/>
      <c r="G160" s="263"/>
      <c r="H160" s="263"/>
      <c r="I160" s="263"/>
      <c r="J160" s="263"/>
      <c r="K160" s="248"/>
      <c r="L160" s="248"/>
      <c r="M160" s="248"/>
      <c r="N160" s="248"/>
      <c r="O160" s="3"/>
      <c r="P160" s="3"/>
      <c r="Q160" s="402"/>
      <c r="R160" s="402"/>
      <c r="S160" s="402"/>
      <c r="T160" s="402"/>
      <c r="U160" s="402"/>
      <c r="V160" s="402"/>
      <c r="W160" s="402"/>
      <c r="X160" s="402"/>
      <c r="Y160" s="257"/>
      <c r="Z160" s="248"/>
      <c r="AA160" s="248"/>
      <c r="AB160" s="257"/>
    </row>
    <row r="161" spans="1:28" ht="20.100000000000001" customHeight="1">
      <c r="A161" s="634" t="s">
        <v>159</v>
      </c>
      <c r="B161" s="413"/>
      <c r="C161" s="414"/>
      <c r="D161" s="414"/>
      <c r="E161" s="246"/>
      <c r="F161" s="246"/>
      <c r="G161" s="263"/>
      <c r="H161" s="263"/>
      <c r="I161" s="263"/>
      <c r="J161" s="263"/>
      <c r="K161" s="248"/>
      <c r="L161" s="248"/>
      <c r="M161" s="248"/>
      <c r="N161" s="248"/>
      <c r="O161" s="3"/>
      <c r="P161" s="3"/>
      <c r="Q161" s="402"/>
      <c r="R161" s="402"/>
      <c r="S161" s="402"/>
      <c r="T161" s="402"/>
      <c r="U161" s="402"/>
      <c r="V161" s="402"/>
      <c r="W161" s="402"/>
      <c r="X161" s="402"/>
      <c r="Y161" s="257"/>
      <c r="Z161" s="248"/>
      <c r="AA161" s="248"/>
      <c r="AB161" s="257"/>
    </row>
    <row r="162" spans="1:28" ht="15" customHeight="1">
      <c r="A162" s="413"/>
      <c r="B162" s="413"/>
      <c r="C162" s="414"/>
      <c r="D162" s="414"/>
      <c r="E162" s="246"/>
      <c r="F162" s="246"/>
      <c r="G162" s="263"/>
      <c r="H162" s="263"/>
      <c r="I162" s="263"/>
      <c r="J162" s="263"/>
      <c r="K162" s="248"/>
      <c r="L162" s="248"/>
      <c r="M162" s="248"/>
      <c r="N162" s="248"/>
      <c r="O162" s="3"/>
      <c r="P162" s="3"/>
      <c r="Q162" s="402"/>
      <c r="R162" s="402"/>
      <c r="S162" s="402"/>
      <c r="T162" s="402"/>
      <c r="U162" s="402"/>
      <c r="V162" s="402"/>
      <c r="W162" s="402"/>
      <c r="X162" s="402"/>
      <c r="Y162" s="257"/>
      <c r="Z162" s="248"/>
      <c r="AA162" s="248"/>
      <c r="AB162" s="257"/>
    </row>
    <row r="163" spans="1:28" ht="15" customHeight="1">
      <c r="A163" s="413"/>
      <c r="B163" s="413"/>
      <c r="C163" s="414"/>
      <c r="D163" s="414"/>
      <c r="E163" s="246"/>
      <c r="F163" s="246"/>
      <c r="G163" s="263"/>
      <c r="H163" s="263"/>
      <c r="I163" s="263"/>
      <c r="J163" s="263"/>
      <c r="K163" s="248"/>
      <c r="L163" s="248"/>
      <c r="M163" s="248"/>
      <c r="N163" s="248"/>
      <c r="O163" s="3"/>
      <c r="P163" s="3"/>
      <c r="Q163" s="402"/>
      <c r="R163" s="402"/>
      <c r="S163" s="402"/>
      <c r="T163" s="402"/>
      <c r="U163" s="402"/>
      <c r="V163" s="402"/>
      <c r="W163" s="402"/>
      <c r="X163" s="402"/>
      <c r="Y163" s="257"/>
      <c r="Z163" s="248"/>
      <c r="AA163" s="248"/>
      <c r="AB163" s="257"/>
    </row>
    <row r="164" spans="1:28">
      <c r="A164" s="95"/>
      <c r="B164" s="239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39"/>
    </row>
    <row r="165" spans="1:28" ht="20.25">
      <c r="A165" s="454"/>
      <c r="B165" s="239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39"/>
    </row>
    <row r="166" spans="1:28" ht="18">
      <c r="A166" s="241" t="s">
        <v>110</v>
      </c>
      <c r="B166" s="241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39"/>
    </row>
    <row r="167" spans="1:28">
      <c r="A167" s="239"/>
      <c r="B167" s="239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39"/>
    </row>
    <row r="168" spans="1:28" ht="16.5" thickBot="1">
      <c r="A168" s="239"/>
      <c r="B168" s="239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39"/>
    </row>
    <row r="169" spans="1:28">
      <c r="A169" s="2"/>
      <c r="B169" s="97" t="s">
        <v>31</v>
      </c>
      <c r="C169" s="98"/>
      <c r="D169" s="99">
        <v>0.47916666666666669</v>
      </c>
      <c r="E169" s="100" t="s">
        <v>33</v>
      </c>
      <c r="F169" s="98"/>
      <c r="G169" s="101"/>
      <c r="H169" s="4"/>
      <c r="I169" s="4"/>
      <c r="J169" s="4"/>
      <c r="K169" s="239"/>
      <c r="L169" s="244"/>
      <c r="M169" s="244"/>
      <c r="N169" s="244"/>
    </row>
    <row r="170" spans="1:28" ht="16.5" thickBot="1">
      <c r="A170" s="2"/>
      <c r="B170" s="102" t="s">
        <v>32</v>
      </c>
      <c r="C170" s="103"/>
      <c r="D170" s="104">
        <v>1.3888888888888888E-2</v>
      </c>
      <c r="E170" s="105" t="s">
        <v>34</v>
      </c>
      <c r="F170" s="103" t="s">
        <v>36</v>
      </c>
      <c r="G170" s="106" t="s">
        <v>81</v>
      </c>
      <c r="H170" s="4"/>
      <c r="I170" s="4"/>
      <c r="J170" s="4"/>
      <c r="K170" s="239"/>
      <c r="L170" s="244"/>
      <c r="M170" s="244"/>
      <c r="N170" s="244"/>
    </row>
    <row r="171" spans="1:28">
      <c r="A171" s="2"/>
      <c r="B171" s="245"/>
      <c r="C171" s="245"/>
      <c r="D171" s="245"/>
      <c r="E171" s="245"/>
      <c r="F171" s="245"/>
      <c r="G171" s="4"/>
      <c r="H171" s="4"/>
      <c r="I171" s="4"/>
      <c r="J171" s="4"/>
      <c r="K171" s="239"/>
      <c r="L171" s="244"/>
      <c r="M171" s="244"/>
      <c r="N171" s="244"/>
    </row>
    <row r="172" spans="1:28" ht="16.5" thickBot="1">
      <c r="A172" s="2"/>
      <c r="B172" s="246"/>
      <c r="C172" s="246"/>
      <c r="D172" s="246"/>
      <c r="E172" s="246"/>
      <c r="F172" s="246"/>
      <c r="G172" s="246"/>
      <c r="H172" s="246"/>
      <c r="I172" s="246"/>
      <c r="J172" s="246"/>
      <c r="K172" s="247"/>
      <c r="L172" s="248"/>
      <c r="M172" s="248"/>
      <c r="N172" s="248"/>
    </row>
    <row r="173" spans="1:28" ht="16.5" thickBot="1">
      <c r="A173" s="107" t="s">
        <v>2</v>
      </c>
      <c r="B173" s="360" t="s">
        <v>1</v>
      </c>
      <c r="C173" s="1524" t="s">
        <v>21</v>
      </c>
      <c r="D173" s="1524"/>
      <c r="E173" s="1524"/>
      <c r="F173" s="1524"/>
      <c r="G173" s="1525" t="s">
        <v>22</v>
      </c>
      <c r="H173" s="1526"/>
      <c r="I173" s="1526"/>
      <c r="J173" s="1527"/>
      <c r="K173" s="269" t="s">
        <v>23</v>
      </c>
      <c r="L173" s="269" t="s">
        <v>24</v>
      </c>
      <c r="M173" s="1532" t="s">
        <v>25</v>
      </c>
      <c r="N173" s="1533"/>
    </row>
    <row r="174" spans="1:28">
      <c r="A174" s="249">
        <f>O118+1</f>
        <v>959</v>
      </c>
      <c r="B174" s="250" t="s">
        <v>111</v>
      </c>
      <c r="C174" s="1495" t="str">
        <f>B37</f>
        <v>Sporting Heerlen E2</v>
      </c>
      <c r="D174" s="1495"/>
      <c r="E174" s="1495"/>
      <c r="F174" s="1495"/>
      <c r="G174" s="1496" t="s">
        <v>442</v>
      </c>
      <c r="H174" s="1497"/>
      <c r="I174" s="1497"/>
      <c r="J174" s="1498"/>
      <c r="K174" s="251">
        <f>D169</f>
        <v>0.47916666666666669</v>
      </c>
      <c r="L174" s="252" t="s">
        <v>73</v>
      </c>
      <c r="M174" s="944">
        <v>5</v>
      </c>
      <c r="N174" s="1340" t="s">
        <v>440</v>
      </c>
    </row>
    <row r="175" spans="1:28" ht="16.5" thickBot="1">
      <c r="A175" s="253">
        <f>A174+1</f>
        <v>960</v>
      </c>
      <c r="B175" s="254" t="s">
        <v>399</v>
      </c>
      <c r="C175" s="1499" t="str">
        <f>B38</f>
        <v xml:space="preserve">Scharn E6 </v>
      </c>
      <c r="D175" s="1499"/>
      <c r="E175" s="1499"/>
      <c r="F175" s="1499"/>
      <c r="G175" s="1500" t="str">
        <f>P37</f>
        <v>UOW '02 E2</v>
      </c>
      <c r="H175" s="1501"/>
      <c r="I175" s="1501"/>
      <c r="J175" s="1502"/>
      <c r="K175" s="255">
        <f>D169</f>
        <v>0.47916666666666669</v>
      </c>
      <c r="L175" s="256" t="s">
        <v>74</v>
      </c>
      <c r="M175" s="945">
        <v>0</v>
      </c>
      <c r="N175" s="1339" t="s">
        <v>438</v>
      </c>
    </row>
    <row r="176" spans="1:28">
      <c r="A176" s="3"/>
      <c r="B176" s="3"/>
      <c r="C176" s="1509"/>
      <c r="D176" s="1509"/>
      <c r="E176" s="1509"/>
      <c r="F176" s="1509"/>
      <c r="G176" s="1509"/>
      <c r="H176" s="1509"/>
      <c r="I176" s="1509"/>
      <c r="J176" s="1509"/>
      <c r="K176" s="257"/>
      <c r="L176" s="258"/>
      <c r="M176" s="258"/>
      <c r="N176" s="257"/>
    </row>
    <row r="177" spans="1:14" ht="16.5" thickBot="1">
      <c r="A177" s="2"/>
      <c r="B177" s="246"/>
      <c r="C177" s="246"/>
      <c r="D177" s="246"/>
      <c r="E177" s="246"/>
      <c r="F177" s="246"/>
      <c r="G177" s="246"/>
      <c r="H177" s="246"/>
      <c r="I177" s="246"/>
      <c r="J177" s="246"/>
      <c r="K177" s="247"/>
      <c r="L177" s="258"/>
      <c r="M177" s="258"/>
      <c r="N177" s="248"/>
    </row>
    <row r="178" spans="1:14" ht="16.5" thickBot="1">
      <c r="A178" s="107" t="s">
        <v>2</v>
      </c>
      <c r="B178" s="360" t="s">
        <v>1</v>
      </c>
      <c r="C178" s="1524" t="s">
        <v>21</v>
      </c>
      <c r="D178" s="1524"/>
      <c r="E178" s="1524"/>
      <c r="F178" s="1524"/>
      <c r="G178" s="1525" t="s">
        <v>22</v>
      </c>
      <c r="H178" s="1526"/>
      <c r="I178" s="1526"/>
      <c r="J178" s="1527"/>
      <c r="K178" s="270" t="s">
        <v>23</v>
      </c>
      <c r="L178" s="269" t="s">
        <v>24</v>
      </c>
      <c r="M178" s="1532" t="s">
        <v>25</v>
      </c>
      <c r="N178" s="1533"/>
    </row>
    <row r="179" spans="1:14">
      <c r="A179" s="259">
        <f>A175+1</f>
        <v>961</v>
      </c>
      <c r="B179" s="260" t="s">
        <v>112</v>
      </c>
      <c r="C179" s="1513" t="str">
        <f>B80</f>
        <v>Sporting Sittard E1</v>
      </c>
      <c r="D179" s="1513"/>
      <c r="E179" s="1513"/>
      <c r="F179" s="1513"/>
      <c r="G179" s="1514" t="str">
        <f>P81</f>
        <v>RKSV Minor E1</v>
      </c>
      <c r="H179" s="1515"/>
      <c r="I179" s="1515"/>
      <c r="J179" s="1516"/>
      <c r="K179" s="261">
        <f>K174+D170</f>
        <v>0.49305555555555558</v>
      </c>
      <c r="L179" s="262" t="s">
        <v>73</v>
      </c>
      <c r="M179" s="946">
        <v>1</v>
      </c>
      <c r="N179" s="1341" t="s">
        <v>441</v>
      </c>
    </row>
    <row r="180" spans="1:14" ht="16.5" thickBot="1">
      <c r="A180" s="253">
        <f>A179+1</f>
        <v>962</v>
      </c>
      <c r="B180" s="254" t="s">
        <v>113</v>
      </c>
      <c r="C180" s="1499" t="str">
        <f>B81</f>
        <v>Scharn E7</v>
      </c>
      <c r="D180" s="1499"/>
      <c r="E180" s="1499"/>
      <c r="F180" s="1499"/>
      <c r="G180" s="1500" t="str">
        <f>P80</f>
        <v xml:space="preserve">Walram E4 </v>
      </c>
      <c r="H180" s="1501"/>
      <c r="I180" s="1501"/>
      <c r="J180" s="1502"/>
      <c r="K180" s="255">
        <f>K179</f>
        <v>0.49305555555555558</v>
      </c>
      <c r="L180" s="256" t="s">
        <v>74</v>
      </c>
      <c r="M180" s="945">
        <v>1</v>
      </c>
      <c r="N180" s="1339" t="s">
        <v>438</v>
      </c>
    </row>
    <row r="181" spans="1:14">
      <c r="A181" s="3"/>
      <c r="B181" s="3"/>
      <c r="C181" s="1509"/>
      <c r="D181" s="1509"/>
      <c r="E181" s="1509"/>
      <c r="F181" s="1509"/>
      <c r="G181" s="1509"/>
      <c r="H181" s="1509"/>
      <c r="I181" s="1509"/>
      <c r="J181" s="1509"/>
      <c r="K181" s="257"/>
      <c r="L181" s="258"/>
      <c r="M181" s="1342"/>
      <c r="N181" s="257"/>
    </row>
    <row r="182" spans="1:14">
      <c r="A182" s="3"/>
      <c r="B182" s="3"/>
      <c r="C182" s="364"/>
      <c r="D182" s="364"/>
      <c r="E182" s="364"/>
      <c r="F182" s="364"/>
      <c r="G182" s="364"/>
      <c r="H182" s="364"/>
      <c r="I182" s="364"/>
      <c r="J182" s="364"/>
      <c r="K182" s="257"/>
      <c r="L182" s="258"/>
      <c r="M182" s="258"/>
      <c r="N182" s="257"/>
    </row>
    <row r="183" spans="1:14" ht="18">
      <c r="A183" s="400" t="s">
        <v>114</v>
      </c>
      <c r="B183" s="400"/>
      <c r="C183" s="597"/>
      <c r="D183" s="597"/>
      <c r="E183" s="364"/>
      <c r="F183" s="364"/>
      <c r="G183" s="364"/>
      <c r="H183" s="364"/>
      <c r="I183" s="364"/>
      <c r="J183" s="364"/>
      <c r="K183" s="257"/>
      <c r="L183" s="258"/>
      <c r="M183" s="258"/>
      <c r="N183" s="257"/>
    </row>
    <row r="184" spans="1:14" ht="16.5" thickBot="1">
      <c r="A184" s="3"/>
      <c r="B184" s="3"/>
      <c r="C184" s="364"/>
      <c r="D184" s="364"/>
      <c r="E184" s="364"/>
      <c r="F184" s="364"/>
      <c r="G184" s="364"/>
      <c r="H184" s="364"/>
      <c r="I184" s="364"/>
      <c r="J184" s="364"/>
      <c r="K184" s="257"/>
      <c r="L184" s="258"/>
      <c r="M184" s="258"/>
      <c r="N184" s="257"/>
    </row>
    <row r="185" spans="1:14" ht="16.5" thickBot="1">
      <c r="A185" s="136" t="s">
        <v>2</v>
      </c>
      <c r="B185" s="361" t="s">
        <v>1</v>
      </c>
      <c r="C185" s="1528" t="s">
        <v>21</v>
      </c>
      <c r="D185" s="1528"/>
      <c r="E185" s="1528"/>
      <c r="F185" s="1528"/>
      <c r="G185" s="1529" t="s">
        <v>22</v>
      </c>
      <c r="H185" s="1530"/>
      <c r="I185" s="1530"/>
      <c r="J185" s="1531"/>
      <c r="K185" s="271" t="s">
        <v>23</v>
      </c>
      <c r="L185" s="271" t="s">
        <v>24</v>
      </c>
      <c r="M185" s="1532" t="s">
        <v>25</v>
      </c>
      <c r="N185" s="1533"/>
    </row>
    <row r="186" spans="1:14">
      <c r="A186" s="259">
        <f>A180+1</f>
        <v>963</v>
      </c>
      <c r="B186" s="260" t="s">
        <v>150</v>
      </c>
      <c r="C186" s="1513" t="str">
        <f>C174</f>
        <v>Sporting Heerlen E2</v>
      </c>
      <c r="D186" s="1513"/>
      <c r="E186" s="1513"/>
      <c r="F186" s="1513"/>
      <c r="G186" s="1514" t="str">
        <f>G175</f>
        <v>UOW '02 E2</v>
      </c>
      <c r="H186" s="1515"/>
      <c r="I186" s="1515"/>
      <c r="J186" s="1516"/>
      <c r="K186" s="261">
        <f>K179+D170</f>
        <v>0.50694444444444442</v>
      </c>
      <c r="L186" s="262" t="s">
        <v>73</v>
      </c>
      <c r="M186" s="946">
        <v>1</v>
      </c>
      <c r="N186" s="1341" t="s">
        <v>437</v>
      </c>
    </row>
    <row r="187" spans="1:14" ht="16.5" thickBot="1">
      <c r="A187" s="253">
        <f>A186+1</f>
        <v>964</v>
      </c>
      <c r="B187" s="254" t="s">
        <v>151</v>
      </c>
      <c r="C187" s="1499" t="str">
        <f>G179</f>
        <v>RKSV Minor E1</v>
      </c>
      <c r="D187" s="1499"/>
      <c r="E187" s="1499"/>
      <c r="F187" s="1499"/>
      <c r="G187" s="1500" t="str">
        <f>G180</f>
        <v xml:space="preserve">Walram E4 </v>
      </c>
      <c r="H187" s="1501"/>
      <c r="I187" s="1501"/>
      <c r="J187" s="1502"/>
      <c r="K187" s="255">
        <f>K180+D170</f>
        <v>0.50694444444444442</v>
      </c>
      <c r="L187" s="256" t="s">
        <v>74</v>
      </c>
      <c r="M187" s="945">
        <v>2</v>
      </c>
      <c r="N187" s="1339" t="s">
        <v>440</v>
      </c>
    </row>
    <row r="188" spans="1:14">
      <c r="A188" s="3"/>
      <c r="B188" s="3"/>
      <c r="C188" s="364"/>
      <c r="D188" s="364"/>
      <c r="E188" s="364"/>
      <c r="F188" s="364"/>
      <c r="G188" s="364"/>
      <c r="H188" s="364"/>
      <c r="I188" s="364"/>
      <c r="J188" s="364"/>
      <c r="K188" s="395"/>
      <c r="L188" s="258"/>
      <c r="M188" s="258"/>
      <c r="N188" s="257"/>
    </row>
    <row r="189" spans="1:14">
      <c r="A189" s="3"/>
      <c r="B189" s="3"/>
      <c r="C189" s="364"/>
      <c r="D189" s="364"/>
      <c r="E189" s="364"/>
      <c r="F189" s="364"/>
      <c r="G189" s="364"/>
      <c r="H189" s="364"/>
      <c r="I189" s="364"/>
      <c r="J189" s="364"/>
      <c r="K189" s="395"/>
      <c r="L189" s="258"/>
      <c r="M189" s="258"/>
      <c r="N189" s="257"/>
    </row>
    <row r="190" spans="1:14" ht="18">
      <c r="A190" s="400" t="s">
        <v>115</v>
      </c>
      <c r="B190" s="400"/>
      <c r="C190" s="3"/>
      <c r="D190" s="364"/>
      <c r="E190" s="364"/>
      <c r="F190" s="364"/>
      <c r="G190" s="364"/>
      <c r="H190" s="364"/>
      <c r="I190" s="364"/>
      <c r="J190" s="364"/>
      <c r="K190" s="395"/>
      <c r="L190" s="258"/>
      <c r="M190" s="258"/>
      <c r="N190" s="257"/>
    </row>
    <row r="191" spans="1:14" ht="16.5" thickBot="1">
      <c r="B191" s="3"/>
      <c r="C191" s="364"/>
      <c r="D191" s="364"/>
      <c r="E191" s="364"/>
      <c r="F191" s="364"/>
      <c r="G191" s="364"/>
      <c r="H191" s="364"/>
      <c r="I191" s="364"/>
      <c r="J191" s="364"/>
      <c r="K191" s="395"/>
      <c r="L191" s="258"/>
      <c r="M191" s="258"/>
      <c r="N191" s="257"/>
    </row>
    <row r="192" spans="1:14" ht="16.5" thickBot="1">
      <c r="A192" s="136" t="s">
        <v>2</v>
      </c>
      <c r="B192" s="361" t="s">
        <v>1</v>
      </c>
      <c r="C192" s="1528" t="s">
        <v>21</v>
      </c>
      <c r="D192" s="1528"/>
      <c r="E192" s="1528"/>
      <c r="F192" s="1528"/>
      <c r="G192" s="1529" t="s">
        <v>22</v>
      </c>
      <c r="H192" s="1530"/>
      <c r="I192" s="1530"/>
      <c r="J192" s="1531"/>
      <c r="K192" s="271" t="s">
        <v>23</v>
      </c>
      <c r="L192" s="271" t="s">
        <v>24</v>
      </c>
      <c r="M192" s="1532" t="s">
        <v>25</v>
      </c>
      <c r="N192" s="1533"/>
    </row>
    <row r="193" spans="1:14">
      <c r="A193" s="259">
        <f>A187+1</f>
        <v>965</v>
      </c>
      <c r="B193" s="260" t="s">
        <v>152</v>
      </c>
      <c r="C193" s="1513" t="s">
        <v>326</v>
      </c>
      <c r="D193" s="1513"/>
      <c r="E193" s="1513"/>
      <c r="F193" s="1513"/>
      <c r="G193" s="1514" t="str">
        <f>C175</f>
        <v xml:space="preserve">Scharn E6 </v>
      </c>
      <c r="H193" s="1515"/>
      <c r="I193" s="1515"/>
      <c r="J193" s="1516"/>
      <c r="K193" s="261">
        <f>K187+D170</f>
        <v>0.52083333333333326</v>
      </c>
      <c r="L193" s="262" t="s">
        <v>73</v>
      </c>
      <c r="M193" s="946">
        <v>1</v>
      </c>
      <c r="N193" s="1341" t="s">
        <v>440</v>
      </c>
    </row>
    <row r="194" spans="1:14" ht="16.5" thickBot="1">
      <c r="A194" s="253">
        <f>A193+1</f>
        <v>966</v>
      </c>
      <c r="B194" s="254" t="s">
        <v>153</v>
      </c>
      <c r="C194" s="1499" t="str">
        <f>C179</f>
        <v>Sporting Sittard E1</v>
      </c>
      <c r="D194" s="1499"/>
      <c r="E194" s="1499"/>
      <c r="F194" s="1499"/>
      <c r="G194" s="1500" t="str">
        <f>C180</f>
        <v>Scharn E7</v>
      </c>
      <c r="H194" s="1501"/>
      <c r="I194" s="1501"/>
      <c r="J194" s="1502"/>
      <c r="K194" s="255">
        <f>K187+D170</f>
        <v>0.52083333333333326</v>
      </c>
      <c r="L194" s="256" t="s">
        <v>74</v>
      </c>
      <c r="M194" s="945">
        <v>0</v>
      </c>
      <c r="N194" s="1339" t="s">
        <v>438</v>
      </c>
    </row>
    <row r="195" spans="1:14">
      <c r="A195" s="3"/>
      <c r="B195" s="3"/>
      <c r="C195" s="364"/>
      <c r="D195" s="364"/>
      <c r="E195" s="364"/>
      <c r="F195" s="364"/>
      <c r="G195" s="364"/>
      <c r="H195" s="364"/>
      <c r="I195" s="364"/>
      <c r="J195" s="364"/>
      <c r="K195" s="395"/>
      <c r="L195" s="258"/>
      <c r="M195" s="258"/>
      <c r="N195" s="257"/>
    </row>
    <row r="196" spans="1:14">
      <c r="A196" s="239"/>
      <c r="B196" s="239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39"/>
    </row>
    <row r="197" spans="1:14" ht="18">
      <c r="A197" s="400" t="s">
        <v>116</v>
      </c>
      <c r="B197" s="400"/>
      <c r="C197" s="3"/>
      <c r="D197" s="364"/>
      <c r="E197" s="364"/>
      <c r="F197" s="364"/>
      <c r="G197" s="364"/>
      <c r="H197" s="364"/>
      <c r="I197" s="364"/>
      <c r="J197" s="364"/>
      <c r="K197" s="395"/>
      <c r="L197" s="258"/>
      <c r="M197" s="258"/>
      <c r="N197" s="257"/>
    </row>
    <row r="198" spans="1:14" ht="16.5" thickBot="1">
      <c r="A198" s="239"/>
      <c r="B198" s="3"/>
      <c r="C198" s="364"/>
      <c r="D198" s="364"/>
      <c r="E198" s="364"/>
      <c r="F198" s="364"/>
      <c r="G198" s="364"/>
      <c r="H198" s="364"/>
      <c r="I198" s="364"/>
      <c r="J198" s="364"/>
      <c r="K198" s="395"/>
      <c r="L198" s="258"/>
      <c r="M198" s="258"/>
      <c r="N198" s="257"/>
    </row>
    <row r="199" spans="1:14" ht="16.5" thickBot="1">
      <c r="A199" s="136" t="s">
        <v>2</v>
      </c>
      <c r="B199" s="361" t="s">
        <v>1</v>
      </c>
      <c r="C199" s="1528" t="s">
        <v>21</v>
      </c>
      <c r="D199" s="1528"/>
      <c r="E199" s="1528"/>
      <c r="F199" s="1528"/>
      <c r="G199" s="1529" t="s">
        <v>22</v>
      </c>
      <c r="H199" s="1530"/>
      <c r="I199" s="1530"/>
      <c r="J199" s="1531"/>
      <c r="K199" s="271" t="s">
        <v>23</v>
      </c>
      <c r="L199" s="271" t="s">
        <v>24</v>
      </c>
      <c r="M199" s="1532" t="s">
        <v>25</v>
      </c>
      <c r="N199" s="1533"/>
    </row>
    <row r="200" spans="1:14">
      <c r="A200" s="259">
        <f>A194+1</f>
        <v>967</v>
      </c>
      <c r="B200" s="260" t="s">
        <v>154</v>
      </c>
      <c r="C200" s="1513" t="str">
        <f>C193</f>
        <v>RKASV E3</v>
      </c>
      <c r="D200" s="1513"/>
      <c r="E200" s="1513"/>
      <c r="F200" s="1513"/>
      <c r="G200" s="1514" t="str">
        <f>G194</f>
        <v>Scharn E7</v>
      </c>
      <c r="H200" s="1515"/>
      <c r="I200" s="1515"/>
      <c r="J200" s="1516"/>
      <c r="K200" s="261">
        <f>K193+D170</f>
        <v>0.5347222222222221</v>
      </c>
      <c r="L200" s="262" t="s">
        <v>82</v>
      </c>
      <c r="M200" s="946">
        <v>2</v>
      </c>
      <c r="N200" s="1341" t="s">
        <v>437</v>
      </c>
    </row>
    <row r="201" spans="1:14" ht="16.5" thickBot="1">
      <c r="A201" s="253">
        <f>A200+1</f>
        <v>968</v>
      </c>
      <c r="B201" s="254" t="s">
        <v>155</v>
      </c>
      <c r="C201" s="1499" t="str">
        <f>G193</f>
        <v xml:space="preserve">Scharn E6 </v>
      </c>
      <c r="D201" s="1499"/>
      <c r="E201" s="1499"/>
      <c r="F201" s="1499"/>
      <c r="G201" s="1500" t="str">
        <f>C194</f>
        <v>Sporting Sittard E1</v>
      </c>
      <c r="H201" s="1501"/>
      <c r="I201" s="1501"/>
      <c r="J201" s="1502"/>
      <c r="K201" s="255">
        <f>K200</f>
        <v>0.5347222222222221</v>
      </c>
      <c r="L201" s="256" t="s">
        <v>83</v>
      </c>
      <c r="M201" s="945">
        <v>2</v>
      </c>
      <c r="N201" s="1339" t="s">
        <v>440</v>
      </c>
    </row>
    <row r="202" spans="1:14">
      <c r="A202" s="239"/>
      <c r="B202" s="239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39"/>
    </row>
    <row r="203" spans="1:14" ht="18">
      <c r="A203" s="400" t="s">
        <v>400</v>
      </c>
      <c r="B203" s="400"/>
      <c r="C203" s="563"/>
      <c r="D203" s="563"/>
      <c r="E203" s="364"/>
      <c r="F203" s="364"/>
      <c r="G203" s="364"/>
      <c r="H203" s="364"/>
      <c r="I203" s="364"/>
      <c r="J203" s="364"/>
      <c r="K203" s="257"/>
      <c r="L203" s="258"/>
      <c r="M203" s="258"/>
      <c r="N203" s="257"/>
    </row>
    <row r="204" spans="1:14" ht="16.5" thickBot="1">
      <c r="A204" s="3"/>
      <c r="B204" s="3"/>
      <c r="C204" s="364"/>
      <c r="D204" s="364"/>
      <c r="E204" s="364"/>
      <c r="F204" s="364"/>
      <c r="G204" s="364"/>
      <c r="H204" s="364"/>
      <c r="I204" s="364"/>
      <c r="J204" s="364"/>
      <c r="K204" s="257"/>
      <c r="L204" s="258"/>
      <c r="M204" s="258"/>
      <c r="N204" s="257"/>
    </row>
    <row r="205" spans="1:14" ht="16.5" thickBot="1">
      <c r="A205" s="415" t="s">
        <v>2</v>
      </c>
      <c r="B205" s="361" t="s">
        <v>1</v>
      </c>
      <c r="C205" s="1528" t="s">
        <v>21</v>
      </c>
      <c r="D205" s="1528"/>
      <c r="E205" s="1528"/>
      <c r="F205" s="1528"/>
      <c r="G205" s="1529" t="s">
        <v>22</v>
      </c>
      <c r="H205" s="1530"/>
      <c r="I205" s="1530"/>
      <c r="J205" s="1531"/>
      <c r="K205" s="271" t="s">
        <v>23</v>
      </c>
      <c r="L205" s="271" t="s">
        <v>24</v>
      </c>
      <c r="M205" s="1532" t="s">
        <v>25</v>
      </c>
      <c r="N205" s="1533"/>
    </row>
    <row r="206" spans="1:14">
      <c r="A206" s="259">
        <f>A201+1</f>
        <v>969</v>
      </c>
      <c r="B206" s="276" t="s">
        <v>156</v>
      </c>
      <c r="C206" s="1513" t="str">
        <f>G186</f>
        <v>UOW '02 E2</v>
      </c>
      <c r="D206" s="1513"/>
      <c r="E206" s="1513"/>
      <c r="F206" s="1513"/>
      <c r="G206" s="1513" t="str">
        <f>C187</f>
        <v>RKSV Minor E1</v>
      </c>
      <c r="H206" s="1513"/>
      <c r="I206" s="1513"/>
      <c r="J206" s="1513"/>
      <c r="K206" s="261">
        <f>K193+D170</f>
        <v>0.5347222222222221</v>
      </c>
      <c r="L206" s="262" t="s">
        <v>74</v>
      </c>
      <c r="M206" s="946">
        <v>4</v>
      </c>
      <c r="N206" s="1341" t="s">
        <v>440</v>
      </c>
    </row>
    <row r="207" spans="1:14" ht="16.5" thickBot="1">
      <c r="A207" s="253">
        <f>A206+1</f>
        <v>970</v>
      </c>
      <c r="B207" s="277" t="s">
        <v>157</v>
      </c>
      <c r="C207" s="1499" t="str">
        <f>C186</f>
        <v>Sporting Heerlen E2</v>
      </c>
      <c r="D207" s="1499"/>
      <c r="E207" s="1499"/>
      <c r="F207" s="1499"/>
      <c r="G207" s="1499" t="str">
        <f>G187</f>
        <v xml:space="preserve">Walram E4 </v>
      </c>
      <c r="H207" s="1499"/>
      <c r="I207" s="1499"/>
      <c r="J207" s="1499"/>
      <c r="K207" s="255">
        <f>K194+D170</f>
        <v>0.5347222222222221</v>
      </c>
      <c r="L207" s="256" t="s">
        <v>73</v>
      </c>
      <c r="M207" s="945">
        <v>5</v>
      </c>
      <c r="N207" s="1339" t="s">
        <v>440</v>
      </c>
    </row>
    <row r="208" spans="1:14">
      <c r="A208" s="239"/>
      <c r="B208" s="239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39"/>
    </row>
    <row r="209" spans="1:14">
      <c r="A209" s="239"/>
      <c r="B209" s="239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39"/>
    </row>
    <row r="210" spans="1:14">
      <c r="A210" s="239"/>
      <c r="B210" s="239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39"/>
    </row>
    <row r="211" spans="1:14">
      <c r="A211" s="239"/>
      <c r="B211" s="239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39"/>
    </row>
    <row r="212" spans="1:14">
      <c r="A212" s="239"/>
      <c r="B212" s="239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39"/>
    </row>
    <row r="213" spans="1:14">
      <c r="A213" s="239"/>
      <c r="B213" s="239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39"/>
    </row>
    <row r="214" spans="1:14">
      <c r="A214" s="239"/>
      <c r="B214" s="239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39"/>
    </row>
    <row r="215" spans="1:14">
      <c r="A215" s="239"/>
      <c r="B215" s="239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39"/>
    </row>
    <row r="216" spans="1:14" ht="16.5" thickBot="1">
      <c r="A216" s="239"/>
      <c r="B216" s="239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39"/>
    </row>
    <row r="217" spans="1:14" ht="16.5" thickBot="1">
      <c r="A217" s="416" t="s">
        <v>19</v>
      </c>
      <c r="B217" s="417" t="s">
        <v>117</v>
      </c>
      <c r="C217" s="4"/>
      <c r="D217" s="4"/>
      <c r="E217" s="240"/>
      <c r="F217" s="240"/>
      <c r="G217" s="240"/>
      <c r="H217" s="240"/>
      <c r="I217" s="240"/>
      <c r="J217" s="240"/>
      <c r="K217" s="240"/>
      <c r="L217" s="240"/>
      <c r="M217" s="240"/>
      <c r="N217" s="239"/>
    </row>
    <row r="218" spans="1:14">
      <c r="A218" s="418">
        <v>1</v>
      </c>
      <c r="B218" s="1360" t="str">
        <f>C206</f>
        <v>UOW '02 E2</v>
      </c>
      <c r="C218" s="419" t="s">
        <v>69</v>
      </c>
      <c r="D218" s="419"/>
      <c r="E218" s="240"/>
      <c r="F218" s="240"/>
      <c r="G218" s="240"/>
      <c r="H218" s="240"/>
      <c r="I218" s="240"/>
      <c r="J218" s="240"/>
      <c r="K218" s="240"/>
      <c r="L218" s="240"/>
      <c r="M218" s="240"/>
      <c r="N218" s="239"/>
    </row>
    <row r="219" spans="1:14">
      <c r="A219" s="420">
        <v>2</v>
      </c>
      <c r="B219" s="1361" t="str">
        <f>G206</f>
        <v>RKSV Minor E1</v>
      </c>
      <c r="C219" s="419" t="s">
        <v>70</v>
      </c>
      <c r="D219" s="419"/>
      <c r="E219" s="240"/>
      <c r="F219" s="240"/>
      <c r="G219" s="240"/>
      <c r="H219" s="240"/>
      <c r="I219" s="240"/>
      <c r="J219" s="240"/>
      <c r="K219" s="240"/>
      <c r="L219" s="240"/>
      <c r="M219" s="240"/>
      <c r="N219" s="239"/>
    </row>
    <row r="220" spans="1:14">
      <c r="A220" s="420">
        <v>3</v>
      </c>
      <c r="B220" s="1362" t="str">
        <f>C207</f>
        <v>Sporting Heerlen E2</v>
      </c>
      <c r="C220" s="419" t="s">
        <v>71</v>
      </c>
      <c r="D220" s="419"/>
      <c r="E220" s="240"/>
      <c r="F220" s="240"/>
      <c r="G220" s="240"/>
      <c r="H220" s="240"/>
      <c r="I220" s="240"/>
      <c r="J220" s="240"/>
      <c r="K220" s="240"/>
      <c r="L220" s="240"/>
      <c r="M220" s="240"/>
      <c r="N220" s="239"/>
    </row>
    <row r="221" spans="1:14">
      <c r="A221" s="420">
        <v>4</v>
      </c>
      <c r="B221" s="1361" t="str">
        <f>G207</f>
        <v xml:space="preserve">Walram E4 </v>
      </c>
      <c r="C221" s="419" t="s">
        <v>72</v>
      </c>
      <c r="D221" s="419"/>
      <c r="E221" s="240"/>
      <c r="F221" s="240"/>
      <c r="G221" s="240"/>
      <c r="H221" s="240"/>
      <c r="I221" s="240"/>
      <c r="J221" s="240"/>
      <c r="K221" s="240"/>
      <c r="L221" s="240"/>
      <c r="M221" s="240"/>
      <c r="N221" s="239"/>
    </row>
    <row r="222" spans="1:14">
      <c r="A222" s="421">
        <v>5</v>
      </c>
      <c r="B222" s="422" t="str">
        <f>C200</f>
        <v>RKASV E3</v>
      </c>
      <c r="C222" s="423" t="s">
        <v>118</v>
      </c>
      <c r="D222" s="423"/>
      <c r="E222" s="240"/>
      <c r="F222" s="240"/>
      <c r="G222" s="240"/>
      <c r="H222" s="240"/>
      <c r="I222" s="240"/>
      <c r="J222" s="240"/>
      <c r="K222" s="240"/>
      <c r="L222" s="240"/>
      <c r="M222" s="240"/>
      <c r="N222" s="239"/>
    </row>
    <row r="223" spans="1:14">
      <c r="A223" s="421">
        <v>6</v>
      </c>
      <c r="B223" s="422" t="str">
        <f>G200</f>
        <v>Scharn E7</v>
      </c>
      <c r="C223" s="423" t="s">
        <v>119</v>
      </c>
      <c r="D223" s="423"/>
      <c r="E223" s="240"/>
      <c r="F223" s="240"/>
      <c r="G223" s="240"/>
      <c r="H223" s="240"/>
      <c r="I223" s="240"/>
      <c r="J223" s="240"/>
      <c r="K223" s="240"/>
      <c r="L223" s="240"/>
      <c r="M223" s="240"/>
      <c r="N223" s="239"/>
    </row>
    <row r="224" spans="1:14">
      <c r="A224" s="421">
        <v>7</v>
      </c>
      <c r="B224" s="422" t="str">
        <f>C201</f>
        <v xml:space="preserve">Scharn E6 </v>
      </c>
      <c r="C224" s="423" t="s">
        <v>120</v>
      </c>
      <c r="D224" s="423"/>
      <c r="E224" s="240"/>
      <c r="F224" s="240"/>
      <c r="G224" s="240"/>
      <c r="H224" s="240"/>
      <c r="I224" s="240"/>
      <c r="J224" s="240"/>
      <c r="K224" s="240"/>
      <c r="L224" s="240"/>
      <c r="M224" s="240"/>
      <c r="N224" s="239"/>
    </row>
    <row r="225" spans="1:14" ht="16.5" thickBot="1">
      <c r="A225" s="424">
        <v>8</v>
      </c>
      <c r="B225" s="425" t="str">
        <f>G201</f>
        <v>Sporting Sittard E1</v>
      </c>
      <c r="C225" s="423" t="s">
        <v>121</v>
      </c>
      <c r="D225" s="423"/>
      <c r="E225" s="240"/>
      <c r="F225" s="240"/>
      <c r="G225" s="240"/>
      <c r="H225" s="240"/>
      <c r="I225" s="240"/>
      <c r="J225" s="240"/>
      <c r="K225" s="240"/>
      <c r="L225" s="240"/>
      <c r="M225" s="240"/>
      <c r="N225" s="239"/>
    </row>
    <row r="226" spans="1:14">
      <c r="A226" s="239"/>
      <c r="B226" s="239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39"/>
    </row>
    <row r="227" spans="1:14">
      <c r="A227" s="239"/>
      <c r="B227" s="239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39"/>
    </row>
    <row r="228" spans="1:14">
      <c r="A228" s="239"/>
      <c r="B228" s="239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39"/>
    </row>
    <row r="229" spans="1:14">
      <c r="A229" s="239"/>
      <c r="B229" s="239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39"/>
    </row>
    <row r="230" spans="1:14">
      <c r="A230" s="239"/>
      <c r="B230" s="239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39"/>
    </row>
    <row r="231" spans="1:14" ht="20.25">
      <c r="A231" s="453" t="s">
        <v>129</v>
      </c>
      <c r="B231" s="239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39"/>
    </row>
    <row r="232" spans="1:14">
      <c r="A232" s="239"/>
      <c r="B232" s="239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39"/>
    </row>
    <row r="233" spans="1:14">
      <c r="A233" s="239"/>
      <c r="B233" s="239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39"/>
    </row>
    <row r="234" spans="1:14">
      <c r="A234" s="239"/>
      <c r="B234" s="239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39"/>
    </row>
    <row r="235" spans="1:14">
      <c r="A235" s="239"/>
      <c r="B235" s="239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39"/>
    </row>
    <row r="236" spans="1:14">
      <c r="A236" s="239"/>
      <c r="B236" s="239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39"/>
    </row>
    <row r="237" spans="1:14">
      <c r="A237" s="239"/>
      <c r="B237" s="239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39"/>
    </row>
    <row r="238" spans="1:14">
      <c r="A238" s="239"/>
      <c r="B238" s="239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39"/>
    </row>
    <row r="239" spans="1:14">
      <c r="A239" s="239"/>
      <c r="B239" s="239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39"/>
    </row>
    <row r="240" spans="1:14">
      <c r="A240" s="239"/>
      <c r="B240" s="239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39"/>
    </row>
    <row r="241" spans="1:14">
      <c r="A241" s="239"/>
      <c r="B241" s="239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39"/>
    </row>
    <row r="242" spans="1:14">
      <c r="A242" s="239"/>
      <c r="B242" s="239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39"/>
    </row>
    <row r="243" spans="1:14">
      <c r="A243" s="239"/>
      <c r="B243" s="239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39"/>
    </row>
    <row r="244" spans="1:14">
      <c r="A244" s="239"/>
      <c r="B244" s="239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39"/>
    </row>
    <row r="245" spans="1:14">
      <c r="A245" s="239"/>
      <c r="B245" s="239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39"/>
    </row>
    <row r="246" spans="1:14">
      <c r="A246" s="239"/>
      <c r="B246" s="239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  <c r="N246" s="239"/>
    </row>
    <row r="247" spans="1:14">
      <c r="A247" s="239"/>
      <c r="B247" s="239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39"/>
    </row>
    <row r="248" spans="1:14">
      <c r="A248" s="239"/>
      <c r="B248" s="239"/>
      <c r="C248" s="240"/>
      <c r="D248" s="240"/>
      <c r="E248" s="240"/>
      <c r="F248" s="240"/>
      <c r="G248" s="240"/>
      <c r="H248" s="240"/>
      <c r="I248" s="240"/>
      <c r="J248" s="240"/>
      <c r="K248" s="240"/>
      <c r="L248" s="240"/>
      <c r="M248" s="240"/>
      <c r="N248" s="239"/>
    </row>
    <row r="249" spans="1:14">
      <c r="A249" s="239"/>
      <c r="B249" s="239"/>
      <c r="C249" s="240"/>
      <c r="D249" s="240"/>
      <c r="E249" s="240"/>
      <c r="F249" s="240"/>
      <c r="G249" s="240"/>
      <c r="H249" s="240"/>
      <c r="I249" s="240"/>
      <c r="J249" s="240"/>
      <c r="K249" s="240"/>
      <c r="L249" s="240"/>
      <c r="M249" s="240"/>
      <c r="N249" s="239"/>
    </row>
    <row r="250" spans="1:14">
      <c r="A250" s="239"/>
      <c r="B250" s="239"/>
      <c r="C250" s="240"/>
      <c r="D250" s="240"/>
      <c r="E250" s="240"/>
      <c r="F250" s="240"/>
      <c r="G250" s="240"/>
      <c r="H250" s="240"/>
      <c r="I250" s="240"/>
      <c r="J250" s="240"/>
      <c r="K250" s="240"/>
      <c r="L250" s="240"/>
      <c r="M250" s="240"/>
      <c r="N250" s="239"/>
    </row>
    <row r="251" spans="1:14">
      <c r="A251" s="239"/>
      <c r="B251" s="239"/>
      <c r="C251" s="240"/>
      <c r="D251" s="240"/>
      <c r="E251" s="240"/>
      <c r="F251" s="240"/>
      <c r="G251" s="240"/>
      <c r="H251" s="240"/>
      <c r="I251" s="240"/>
      <c r="J251" s="240"/>
      <c r="K251" s="240"/>
      <c r="L251" s="240"/>
      <c r="M251" s="240"/>
      <c r="N251" s="239"/>
    </row>
    <row r="252" spans="1:14">
      <c r="A252" s="239"/>
      <c r="B252" s="239"/>
      <c r="C252" s="240"/>
      <c r="D252" s="240"/>
      <c r="E252" s="240"/>
      <c r="F252" s="240"/>
      <c r="G252" s="240"/>
      <c r="H252" s="240"/>
      <c r="I252" s="240"/>
      <c r="J252" s="240"/>
      <c r="K252" s="240"/>
      <c r="L252" s="240"/>
      <c r="M252" s="240"/>
      <c r="N252" s="239"/>
    </row>
    <row r="253" spans="1:14">
      <c r="A253" s="239"/>
      <c r="B253" s="239"/>
      <c r="C253" s="240"/>
      <c r="D253" s="240"/>
      <c r="E253" s="240"/>
      <c r="F253" s="240"/>
      <c r="G253" s="240"/>
      <c r="H253" s="240"/>
      <c r="I253" s="240"/>
      <c r="J253" s="240"/>
      <c r="K253" s="240"/>
      <c r="L253" s="240"/>
      <c r="M253" s="240"/>
      <c r="N253" s="239"/>
    </row>
    <row r="254" spans="1:14">
      <c r="A254" s="239"/>
      <c r="B254" s="239"/>
      <c r="C254" s="240"/>
      <c r="D254" s="240"/>
      <c r="E254" s="240"/>
      <c r="F254" s="240"/>
      <c r="G254" s="240"/>
      <c r="H254" s="240"/>
      <c r="I254" s="240"/>
      <c r="J254" s="240"/>
      <c r="K254" s="240"/>
      <c r="L254" s="240"/>
      <c r="M254" s="240"/>
      <c r="N254" s="239"/>
    </row>
    <row r="255" spans="1:14">
      <c r="A255" s="239"/>
      <c r="B255" s="239"/>
      <c r="C255" s="240"/>
      <c r="D255" s="240"/>
      <c r="E255" s="240"/>
      <c r="F255" s="240"/>
      <c r="G255" s="240"/>
      <c r="H255" s="240"/>
      <c r="I255" s="240"/>
      <c r="J255" s="240"/>
      <c r="K255" s="240"/>
      <c r="L255" s="240"/>
      <c r="M255" s="240"/>
      <c r="N255" s="239"/>
    </row>
    <row r="256" spans="1:14">
      <c r="A256" s="239"/>
      <c r="B256" s="239"/>
      <c r="C256" s="240"/>
      <c r="D256" s="240"/>
      <c r="E256" s="240"/>
      <c r="F256" s="240"/>
      <c r="G256" s="240"/>
      <c r="H256" s="240"/>
      <c r="I256" s="240"/>
      <c r="J256" s="240"/>
      <c r="K256" s="240"/>
      <c r="L256" s="240"/>
      <c r="M256" s="240"/>
      <c r="N256" s="239"/>
    </row>
    <row r="257" spans="1:14">
      <c r="A257" s="239"/>
      <c r="B257" s="239"/>
      <c r="C257" s="240"/>
      <c r="D257" s="240"/>
      <c r="E257" s="240"/>
      <c r="F257" s="240"/>
      <c r="G257" s="240"/>
      <c r="H257" s="240"/>
      <c r="I257" s="240"/>
      <c r="J257" s="240"/>
      <c r="K257" s="240"/>
      <c r="L257" s="240"/>
      <c r="M257" s="240"/>
      <c r="N257" s="239"/>
    </row>
    <row r="258" spans="1:14">
      <c r="A258" s="239"/>
      <c r="B258" s="239"/>
      <c r="C258" s="240"/>
      <c r="D258" s="240"/>
      <c r="E258" s="240"/>
      <c r="F258" s="240"/>
      <c r="G258" s="240"/>
      <c r="H258" s="240"/>
      <c r="I258" s="240"/>
      <c r="J258" s="240"/>
      <c r="K258" s="240"/>
      <c r="L258" s="240"/>
      <c r="M258" s="240"/>
      <c r="N258" s="239"/>
    </row>
    <row r="259" spans="1:14">
      <c r="A259" s="239"/>
      <c r="B259" s="239"/>
      <c r="C259" s="240"/>
      <c r="D259" s="240"/>
      <c r="E259" s="240"/>
      <c r="F259" s="240"/>
      <c r="G259" s="240"/>
      <c r="H259" s="240"/>
      <c r="I259" s="240"/>
      <c r="J259" s="240"/>
      <c r="K259" s="240"/>
      <c r="L259" s="240"/>
      <c r="M259" s="240"/>
      <c r="N259" s="239"/>
    </row>
    <row r="260" spans="1:14">
      <c r="A260" s="239"/>
      <c r="B260" s="239"/>
      <c r="C260" s="240"/>
      <c r="D260" s="240"/>
      <c r="E260" s="240"/>
      <c r="F260" s="240"/>
      <c r="G260" s="240"/>
      <c r="H260" s="240"/>
      <c r="I260" s="240"/>
      <c r="J260" s="240"/>
      <c r="K260" s="240"/>
      <c r="L260" s="240"/>
      <c r="M260" s="240"/>
      <c r="N260" s="239"/>
    </row>
    <row r="261" spans="1:14">
      <c r="A261" s="239"/>
      <c r="B261" s="239"/>
      <c r="C261" s="240"/>
      <c r="D261" s="240"/>
      <c r="E261" s="240"/>
      <c r="F261" s="240"/>
      <c r="G261" s="240"/>
      <c r="H261" s="240"/>
      <c r="I261" s="240"/>
      <c r="J261" s="240"/>
      <c r="K261" s="240"/>
      <c r="L261" s="240"/>
      <c r="M261" s="240"/>
      <c r="N261" s="239"/>
    </row>
    <row r="262" spans="1:14">
      <c r="A262" s="239"/>
      <c r="B262" s="239"/>
      <c r="C262" s="240"/>
      <c r="D262" s="240"/>
      <c r="E262" s="240"/>
      <c r="F262" s="240"/>
      <c r="G262" s="240"/>
      <c r="H262" s="240"/>
      <c r="I262" s="240"/>
      <c r="J262" s="240"/>
      <c r="K262" s="240"/>
      <c r="L262" s="240"/>
      <c r="M262" s="240"/>
      <c r="N262" s="239"/>
    </row>
    <row r="263" spans="1:14">
      <c r="A263" s="239"/>
      <c r="B263" s="239"/>
      <c r="C263" s="240"/>
      <c r="D263" s="240"/>
      <c r="E263" s="240"/>
      <c r="F263" s="240"/>
      <c r="G263" s="240"/>
      <c r="H263" s="240"/>
      <c r="I263" s="240"/>
      <c r="J263" s="240"/>
      <c r="K263" s="240"/>
      <c r="L263" s="240"/>
      <c r="M263" s="240"/>
      <c r="N263" s="239"/>
    </row>
    <row r="264" spans="1:14">
      <c r="A264" s="239"/>
      <c r="B264" s="239"/>
      <c r="C264" s="240"/>
      <c r="D264" s="240"/>
      <c r="E264" s="240"/>
      <c r="F264" s="240"/>
      <c r="G264" s="240"/>
      <c r="H264" s="240"/>
      <c r="I264" s="240"/>
      <c r="J264" s="240"/>
      <c r="K264" s="240"/>
      <c r="L264" s="240"/>
      <c r="M264" s="240"/>
      <c r="N264" s="239"/>
    </row>
    <row r="265" spans="1:14">
      <c r="A265" s="239"/>
      <c r="B265" s="239"/>
      <c r="C265" s="240"/>
      <c r="D265" s="240"/>
      <c r="E265" s="240"/>
      <c r="F265" s="240"/>
      <c r="G265" s="240"/>
      <c r="H265" s="240"/>
      <c r="I265" s="240"/>
      <c r="J265" s="240"/>
      <c r="K265" s="240"/>
      <c r="L265" s="240"/>
      <c r="M265" s="240"/>
      <c r="N265" s="239"/>
    </row>
  </sheetData>
  <mergeCells count="193">
    <mergeCell ref="M192:N192"/>
    <mergeCell ref="M185:N185"/>
    <mergeCell ref="M178:N178"/>
    <mergeCell ref="M173:N173"/>
    <mergeCell ref="M205:N205"/>
    <mergeCell ref="M199:N199"/>
    <mergeCell ref="AA20:AB20"/>
    <mergeCell ref="M63:N63"/>
    <mergeCell ref="AA63:AB63"/>
    <mergeCell ref="M123:N123"/>
    <mergeCell ref="M116:N116"/>
    <mergeCell ref="M109:N109"/>
    <mergeCell ref="M104:N104"/>
    <mergeCell ref="M130:N130"/>
    <mergeCell ref="M136:N136"/>
    <mergeCell ref="AA112:AB112"/>
    <mergeCell ref="U72:X72"/>
    <mergeCell ref="U73:X73"/>
    <mergeCell ref="C207:F207"/>
    <mergeCell ref="G207:J207"/>
    <mergeCell ref="C201:F201"/>
    <mergeCell ref="G201:J201"/>
    <mergeCell ref="C205:F205"/>
    <mergeCell ref="G205:J205"/>
    <mergeCell ref="C206:F206"/>
    <mergeCell ref="G206:J206"/>
    <mergeCell ref="C194:F194"/>
    <mergeCell ref="G194:J194"/>
    <mergeCell ref="C199:F199"/>
    <mergeCell ref="G199:J199"/>
    <mergeCell ref="C200:F200"/>
    <mergeCell ref="G200:J200"/>
    <mergeCell ref="C187:F187"/>
    <mergeCell ref="G187:J187"/>
    <mergeCell ref="C192:F192"/>
    <mergeCell ref="G192:J192"/>
    <mergeCell ref="C193:F193"/>
    <mergeCell ref="G193:J193"/>
    <mergeCell ref="C181:F181"/>
    <mergeCell ref="G181:J181"/>
    <mergeCell ref="C185:F185"/>
    <mergeCell ref="G185:J185"/>
    <mergeCell ref="C186:F186"/>
    <mergeCell ref="G186:J186"/>
    <mergeCell ref="C178:F178"/>
    <mergeCell ref="G178:J178"/>
    <mergeCell ref="C179:F179"/>
    <mergeCell ref="G179:J179"/>
    <mergeCell ref="C180:F180"/>
    <mergeCell ref="G180:J180"/>
    <mergeCell ref="C174:F174"/>
    <mergeCell ref="G174:J174"/>
    <mergeCell ref="C175:F175"/>
    <mergeCell ref="G175:J175"/>
    <mergeCell ref="C176:F176"/>
    <mergeCell ref="G176:J176"/>
    <mergeCell ref="C137:F137"/>
    <mergeCell ref="G137:J137"/>
    <mergeCell ref="C138:F138"/>
    <mergeCell ref="G138:J138"/>
    <mergeCell ref="C173:F173"/>
    <mergeCell ref="G173:J173"/>
    <mergeCell ref="C131:F131"/>
    <mergeCell ref="G131:J131"/>
    <mergeCell ref="C132:F132"/>
    <mergeCell ref="G132:J132"/>
    <mergeCell ref="A134:B134"/>
    <mergeCell ref="C136:F136"/>
    <mergeCell ref="G136:J136"/>
    <mergeCell ref="C124:F124"/>
    <mergeCell ref="G124:J124"/>
    <mergeCell ref="C125:F125"/>
    <mergeCell ref="G125:J125"/>
    <mergeCell ref="C130:F130"/>
    <mergeCell ref="G130:J130"/>
    <mergeCell ref="C118:F118"/>
    <mergeCell ref="G118:J118"/>
    <mergeCell ref="C123:F123"/>
    <mergeCell ref="G123:J123"/>
    <mergeCell ref="C116:F116"/>
    <mergeCell ref="G116:J116"/>
    <mergeCell ref="C117:F117"/>
    <mergeCell ref="G117:J117"/>
    <mergeCell ref="A114:B114"/>
    <mergeCell ref="C111:F111"/>
    <mergeCell ref="G111:J111"/>
    <mergeCell ref="C112:F112"/>
    <mergeCell ref="G112:J112"/>
    <mergeCell ref="Q112:T112"/>
    <mergeCell ref="U112:X112"/>
    <mergeCell ref="C107:F107"/>
    <mergeCell ref="G107:J107"/>
    <mergeCell ref="C109:F109"/>
    <mergeCell ref="G109:J109"/>
    <mergeCell ref="C110:F110"/>
    <mergeCell ref="G110:J110"/>
    <mergeCell ref="C104:F104"/>
    <mergeCell ref="G104:J104"/>
    <mergeCell ref="C105:F105"/>
    <mergeCell ref="G105:J105"/>
    <mergeCell ref="C106:F106"/>
    <mergeCell ref="G106:J106"/>
    <mergeCell ref="C72:F72"/>
    <mergeCell ref="G72:J72"/>
    <mergeCell ref="Q72:T72"/>
    <mergeCell ref="C73:F73"/>
    <mergeCell ref="G73:J73"/>
    <mergeCell ref="Q73:T73"/>
    <mergeCell ref="C70:F70"/>
    <mergeCell ref="G70:J70"/>
    <mergeCell ref="Q70:T70"/>
    <mergeCell ref="U70:X70"/>
    <mergeCell ref="C71:F71"/>
    <mergeCell ref="G71:J71"/>
    <mergeCell ref="Q71:T71"/>
    <mergeCell ref="U71:X71"/>
    <mergeCell ref="C68:F68"/>
    <mergeCell ref="G68:J68"/>
    <mergeCell ref="Q68:T68"/>
    <mergeCell ref="U68:X68"/>
    <mergeCell ref="C69:F69"/>
    <mergeCell ref="G69:J69"/>
    <mergeCell ref="Q69:T69"/>
    <mergeCell ref="U69:X69"/>
    <mergeCell ref="C66:F66"/>
    <mergeCell ref="G66:J66"/>
    <mergeCell ref="Q66:T66"/>
    <mergeCell ref="U66:X66"/>
    <mergeCell ref="C67:F67"/>
    <mergeCell ref="G67:J67"/>
    <mergeCell ref="Q67:T67"/>
    <mergeCell ref="U67:X67"/>
    <mergeCell ref="C64:F64"/>
    <mergeCell ref="G64:J64"/>
    <mergeCell ref="Q64:T64"/>
    <mergeCell ref="U64:X64"/>
    <mergeCell ref="C65:F65"/>
    <mergeCell ref="G65:J65"/>
    <mergeCell ref="Q65:T65"/>
    <mergeCell ref="U65:X65"/>
    <mergeCell ref="A46:E46"/>
    <mergeCell ref="O46:S46"/>
    <mergeCell ref="C63:F63"/>
    <mergeCell ref="G63:J63"/>
    <mergeCell ref="Q63:T63"/>
    <mergeCell ref="U63:X63"/>
    <mergeCell ref="C29:F29"/>
    <mergeCell ref="G29:J29"/>
    <mergeCell ref="Q29:T29"/>
    <mergeCell ref="U29:X29"/>
    <mergeCell ref="C30:F30"/>
    <mergeCell ref="G30:J30"/>
    <mergeCell ref="Q30:T30"/>
    <mergeCell ref="U30:X30"/>
    <mergeCell ref="C27:F27"/>
    <mergeCell ref="G27:J27"/>
    <mergeCell ref="Q27:T27"/>
    <mergeCell ref="U27:X27"/>
    <mergeCell ref="C28:F28"/>
    <mergeCell ref="G28:J28"/>
    <mergeCell ref="Q28:T28"/>
    <mergeCell ref="U28:X28"/>
    <mergeCell ref="C25:F25"/>
    <mergeCell ref="G25:J25"/>
    <mergeCell ref="Q25:T25"/>
    <mergeCell ref="U25:X25"/>
    <mergeCell ref="C26:F26"/>
    <mergeCell ref="G26:J26"/>
    <mergeCell ref="Q26:T26"/>
    <mergeCell ref="U26:X26"/>
    <mergeCell ref="C24:F24"/>
    <mergeCell ref="G24:J24"/>
    <mergeCell ref="Q24:T24"/>
    <mergeCell ref="U24:X24"/>
    <mergeCell ref="C21:F21"/>
    <mergeCell ref="G21:J21"/>
    <mergeCell ref="Q21:T21"/>
    <mergeCell ref="U21:X21"/>
    <mergeCell ref="C22:F22"/>
    <mergeCell ref="G22:J22"/>
    <mergeCell ref="Q22:T22"/>
    <mergeCell ref="U22:X22"/>
    <mergeCell ref="A2:E2"/>
    <mergeCell ref="O2:S2"/>
    <mergeCell ref="C20:F20"/>
    <mergeCell ref="G20:J20"/>
    <mergeCell ref="Q20:T20"/>
    <mergeCell ref="U20:X20"/>
    <mergeCell ref="M20:N20"/>
    <mergeCell ref="C23:F23"/>
    <mergeCell ref="G23:J23"/>
    <mergeCell ref="Q23:T23"/>
    <mergeCell ref="U23:X23"/>
  </mergeCells>
  <phoneticPr fontId="11" type="noConversion"/>
  <pageMargins left="0.25" right="0.25" top="0.75" bottom="0.75" header="0.3" footer="0.3"/>
  <pageSetup paperSize="9" scale="90" orientation="portrait" horizontalDpi="4294967292" verticalDpi="4294967292"/>
  <rowBreaks count="2" manualBreakCount="2">
    <brk id="44" max="16383" man="1"/>
    <brk id="164" max="16383" man="1"/>
  </rowBreaks>
  <ignoredErrors>
    <ignoredError sqref="H11:J11 V54:X54 G51:J53 V11:X11 T101:W102 V50:X50 V51:X51 V52:W52 V53:X53 V7:X7 V8:X8 V9:X9 V10:X10 U7:U11 H7:J7 H8:J8 H9:J9 H10:J10 G7:G11 G50:I50 G54:I54 T104:W104 T103:V103" unlockedFormula="1"/>
  </ignoredErrors>
  <extLst>
    <ext xmlns:mx="http://schemas.microsoft.com/office/mac/excel/2008/main" uri="{64002731-A6B0-56B0-2670-7721B7C09600}">
      <mx:PLV Mode="0" OnePage="0" WScale="99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theme="7"/>
  </sheetPr>
  <dimension ref="A1:M102"/>
  <sheetViews>
    <sheetView workbookViewId="0">
      <selection activeCell="G8" sqref="G8"/>
    </sheetView>
  </sheetViews>
  <sheetFormatPr defaultColWidth="11" defaultRowHeight="15.75"/>
  <cols>
    <col min="1" max="1" width="8.625" customWidth="1"/>
    <col min="2" max="2" width="20.625" customWidth="1"/>
    <col min="3" max="6" width="5.125" customWidth="1"/>
    <col min="7" max="7" width="5.625" customWidth="1"/>
    <col min="8" max="9" width="5.125" customWidth="1"/>
    <col min="10" max="10" width="6" customWidth="1"/>
    <col min="11" max="11" width="6.625" customWidth="1"/>
    <col min="12" max="12" width="4.625" bestFit="1" customWidth="1"/>
    <col min="13" max="13" width="6.625" customWidth="1"/>
  </cols>
  <sheetData>
    <row r="1" spans="1:13" ht="18">
      <c r="A1" s="111" t="s">
        <v>78</v>
      </c>
      <c r="B1" s="239"/>
      <c r="C1" s="240"/>
      <c r="D1" s="240"/>
      <c r="E1" s="240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thickBot="1">
      <c r="A4" s="330"/>
      <c r="B4" s="331" t="s">
        <v>144</v>
      </c>
      <c r="C4" s="332"/>
      <c r="D4" s="332"/>
      <c r="E4" s="332"/>
      <c r="F4" s="332"/>
      <c r="G4" s="332"/>
      <c r="H4" s="332"/>
      <c r="I4" s="332"/>
      <c r="J4" s="332"/>
      <c r="K4" s="332"/>
      <c r="L4" s="333"/>
      <c r="M4" s="333"/>
    </row>
    <row r="5" spans="1:13" ht="16.5" thickBot="1">
      <c r="A5" s="330"/>
      <c r="B5" s="334"/>
      <c r="C5" s="576">
        <v>1</v>
      </c>
      <c r="D5" s="577">
        <v>2</v>
      </c>
      <c r="E5" s="578">
        <v>3</v>
      </c>
      <c r="F5" s="577">
        <v>4</v>
      </c>
      <c r="G5" s="577" t="s">
        <v>3</v>
      </c>
      <c r="H5" s="577" t="s">
        <v>4</v>
      </c>
      <c r="I5" s="577" t="s">
        <v>5</v>
      </c>
      <c r="J5" s="579" t="s">
        <v>6</v>
      </c>
      <c r="K5" s="335"/>
      <c r="L5" s="333"/>
      <c r="M5" s="333"/>
    </row>
    <row r="6" spans="1:13">
      <c r="A6" s="573">
        <v>1</v>
      </c>
      <c r="B6" s="622" t="s">
        <v>147</v>
      </c>
      <c r="C6" s="598"/>
      <c r="D6" s="598"/>
      <c r="E6" s="598"/>
      <c r="F6" s="598"/>
      <c r="G6" s="598">
        <f>SUM(C6:F6)</f>
        <v>0</v>
      </c>
      <c r="H6" s="598"/>
      <c r="I6" s="598"/>
      <c r="J6" s="599"/>
      <c r="K6" s="336"/>
      <c r="L6" s="333"/>
      <c r="M6" s="333"/>
    </row>
    <row r="7" spans="1:13">
      <c r="A7" s="574">
        <v>2</v>
      </c>
      <c r="B7" s="623" t="s">
        <v>148</v>
      </c>
      <c r="C7" s="600"/>
      <c r="D7" s="600"/>
      <c r="E7" s="600"/>
      <c r="F7" s="600"/>
      <c r="G7" s="600">
        <f>SUM(C7:F7)</f>
        <v>0</v>
      </c>
      <c r="H7" s="600"/>
      <c r="I7" s="600"/>
      <c r="J7" s="601"/>
      <c r="K7" s="336"/>
      <c r="L7" s="333"/>
      <c r="M7" s="333"/>
    </row>
    <row r="8" spans="1:13" ht="16.5" thickBot="1">
      <c r="A8" s="575">
        <v>3</v>
      </c>
      <c r="B8" s="624" t="s">
        <v>149</v>
      </c>
      <c r="C8" s="602"/>
      <c r="D8" s="602"/>
      <c r="E8" s="602"/>
      <c r="F8" s="602"/>
      <c r="G8" s="602">
        <f>SUM(C8:F8)</f>
        <v>0</v>
      </c>
      <c r="H8" s="602"/>
      <c r="I8" s="602"/>
      <c r="J8" s="603"/>
      <c r="K8" s="336"/>
      <c r="L8" s="333"/>
      <c r="M8" s="333"/>
    </row>
    <row r="9" spans="1:13">
      <c r="A9" s="337"/>
      <c r="B9" s="338"/>
      <c r="C9" s="339"/>
      <c r="D9" s="339"/>
      <c r="E9" s="339"/>
      <c r="F9" s="339"/>
      <c r="G9" s="339"/>
      <c r="H9" s="339"/>
      <c r="I9" s="339"/>
      <c r="J9" s="336"/>
      <c r="K9" s="336"/>
      <c r="L9" s="333"/>
      <c r="M9" s="333"/>
    </row>
    <row r="10" spans="1:13">
      <c r="A10" s="337"/>
      <c r="B10" s="338"/>
      <c r="C10" s="339"/>
      <c r="D10" s="339"/>
      <c r="E10" s="339"/>
      <c r="F10" s="339"/>
      <c r="G10" s="339"/>
      <c r="H10" s="339"/>
      <c r="I10" s="339"/>
      <c r="J10" s="336"/>
      <c r="K10" s="336"/>
      <c r="L10" s="333"/>
      <c r="M10" s="333"/>
    </row>
    <row r="11" spans="1:13">
      <c r="A11" s="337"/>
      <c r="B11" s="338"/>
      <c r="C11" s="339"/>
      <c r="D11" s="339"/>
      <c r="E11" s="339"/>
      <c r="F11" s="339"/>
      <c r="G11" s="339"/>
      <c r="H11" s="339"/>
      <c r="I11" s="339"/>
      <c r="J11" s="336"/>
      <c r="K11" s="336"/>
      <c r="L11" s="333"/>
      <c r="M11" s="333"/>
    </row>
    <row r="12" spans="1:13" ht="16.5" thickBot="1">
      <c r="A12" s="337"/>
      <c r="B12" s="338"/>
      <c r="C12" s="339"/>
      <c r="D12" s="339"/>
      <c r="E12" s="339"/>
      <c r="F12" s="339"/>
      <c r="G12" s="339"/>
      <c r="H12" s="339"/>
      <c r="I12" s="339"/>
      <c r="J12" s="336"/>
      <c r="K12" s="336"/>
      <c r="L12" s="333"/>
      <c r="M12" s="333"/>
    </row>
    <row r="13" spans="1:13">
      <c r="A13" s="337"/>
      <c r="B13" s="340" t="s">
        <v>31</v>
      </c>
      <c r="C13" s="341"/>
      <c r="D13" s="342">
        <v>0.58333333333333337</v>
      </c>
      <c r="E13" s="343" t="s">
        <v>33</v>
      </c>
      <c r="F13" s="341"/>
      <c r="G13" s="344"/>
      <c r="H13" s="339"/>
      <c r="I13" s="339"/>
      <c r="J13" s="336"/>
      <c r="K13" s="336"/>
      <c r="L13" s="333"/>
      <c r="M13" s="333"/>
    </row>
    <row r="14" spans="1:13" ht="16.5" thickBot="1">
      <c r="A14" s="337"/>
      <c r="B14" s="345" t="s">
        <v>32</v>
      </c>
      <c r="C14" s="346"/>
      <c r="D14" s="347">
        <v>1.0416666666666666E-2</v>
      </c>
      <c r="E14" s="348" t="s">
        <v>34</v>
      </c>
      <c r="F14" s="346" t="s">
        <v>35</v>
      </c>
      <c r="G14" s="349" t="s">
        <v>143</v>
      </c>
      <c r="H14" s="339"/>
      <c r="I14" s="339"/>
      <c r="J14" s="336"/>
      <c r="K14" s="336"/>
      <c r="L14" s="333"/>
      <c r="M14" s="333"/>
    </row>
    <row r="15" spans="1:13">
      <c r="A15" s="337"/>
      <c r="B15" s="338"/>
      <c r="C15" s="339"/>
      <c r="D15" s="339"/>
      <c r="E15" s="339"/>
      <c r="F15" s="339"/>
      <c r="G15" s="339"/>
      <c r="H15" s="339"/>
      <c r="I15" s="339"/>
      <c r="J15" s="336"/>
      <c r="K15" s="336"/>
      <c r="L15" s="333"/>
      <c r="M15" s="333"/>
    </row>
    <row r="16" spans="1:13" ht="16.5" thickBot="1">
      <c r="A16" s="330"/>
      <c r="B16" s="334"/>
      <c r="C16" s="334"/>
      <c r="D16" s="334"/>
      <c r="E16" s="334"/>
      <c r="F16" s="334"/>
      <c r="G16" s="334"/>
      <c r="H16" s="334"/>
      <c r="I16" s="334"/>
      <c r="J16" s="334"/>
      <c r="K16" s="334"/>
      <c r="L16" s="333"/>
      <c r="M16" s="333"/>
    </row>
    <row r="17" spans="1:13" ht="17.25" thickTop="1" thickBot="1">
      <c r="A17" s="471" t="s">
        <v>2</v>
      </c>
      <c r="B17" s="472" t="s">
        <v>1</v>
      </c>
      <c r="C17" s="1542" t="s">
        <v>21</v>
      </c>
      <c r="D17" s="1543"/>
      <c r="E17" s="1543"/>
      <c r="F17" s="1544"/>
      <c r="G17" s="1542" t="s">
        <v>22</v>
      </c>
      <c r="H17" s="1543"/>
      <c r="I17" s="1543"/>
      <c r="J17" s="1544"/>
      <c r="K17" s="473" t="s">
        <v>23</v>
      </c>
      <c r="L17" s="473" t="s">
        <v>24</v>
      </c>
      <c r="M17" s="474" t="s">
        <v>25</v>
      </c>
    </row>
    <row r="18" spans="1:13">
      <c r="A18" s="573">
        <v>701</v>
      </c>
      <c r="B18" s="580" t="s">
        <v>28</v>
      </c>
      <c r="C18" s="581" t="str">
        <f>B6</f>
        <v>Scharn F1</v>
      </c>
      <c r="D18" s="582"/>
      <c r="E18" s="582"/>
      <c r="F18" s="583"/>
      <c r="G18" s="581" t="str">
        <f>B7</f>
        <v>vv Sliedrecht F1</v>
      </c>
      <c r="H18" s="582"/>
      <c r="I18" s="582"/>
      <c r="J18" s="583"/>
      <c r="K18" s="584">
        <f>D13</f>
        <v>0.58333333333333337</v>
      </c>
      <c r="L18" s="585" t="s">
        <v>38</v>
      </c>
      <c r="M18" s="586"/>
    </row>
    <row r="19" spans="1:13">
      <c r="A19" s="574">
        <f>A18+1</f>
        <v>702</v>
      </c>
      <c r="B19" s="572" t="s">
        <v>30</v>
      </c>
      <c r="C19" s="350" t="str">
        <f>B7</f>
        <v>vv Sliedrecht F1</v>
      </c>
      <c r="D19" s="351"/>
      <c r="E19" s="351"/>
      <c r="F19" s="352"/>
      <c r="G19" s="350" t="str">
        <f>B8</f>
        <v>Walram F1</v>
      </c>
      <c r="H19" s="351"/>
      <c r="I19" s="351"/>
      <c r="J19" s="352"/>
      <c r="K19" s="587">
        <f>K18+D14</f>
        <v>0.59375</v>
      </c>
      <c r="L19" s="588" t="s">
        <v>38</v>
      </c>
      <c r="M19" s="589"/>
    </row>
    <row r="20" spans="1:13">
      <c r="A20" s="574">
        <f t="shared" ref="A20:A23" si="0">A19+1</f>
        <v>703</v>
      </c>
      <c r="B20" s="572" t="s">
        <v>75</v>
      </c>
      <c r="C20" s="350" t="str">
        <f>B8</f>
        <v>Walram F1</v>
      </c>
      <c r="D20" s="351"/>
      <c r="E20" s="351"/>
      <c r="F20" s="352"/>
      <c r="G20" s="350" t="str">
        <f>B6</f>
        <v>Scharn F1</v>
      </c>
      <c r="H20" s="351"/>
      <c r="I20" s="351"/>
      <c r="J20" s="352"/>
      <c r="K20" s="587">
        <f>K19+D14</f>
        <v>0.60416666666666663</v>
      </c>
      <c r="L20" s="588" t="s">
        <v>38</v>
      </c>
      <c r="M20" s="589"/>
    </row>
    <row r="21" spans="1:13">
      <c r="A21" s="574">
        <f t="shared" si="0"/>
        <v>704</v>
      </c>
      <c r="B21" s="572" t="s">
        <v>9</v>
      </c>
      <c r="C21" s="350" t="str">
        <f>B7</f>
        <v>vv Sliedrecht F1</v>
      </c>
      <c r="D21" s="351"/>
      <c r="E21" s="351"/>
      <c r="F21" s="352"/>
      <c r="G21" s="350" t="str">
        <f>B6</f>
        <v>Scharn F1</v>
      </c>
      <c r="H21" s="351"/>
      <c r="I21" s="351"/>
      <c r="J21" s="352"/>
      <c r="K21" s="587">
        <f>K20+D14</f>
        <v>0.61458333333333326</v>
      </c>
      <c r="L21" s="588" t="s">
        <v>38</v>
      </c>
      <c r="M21" s="589"/>
    </row>
    <row r="22" spans="1:13">
      <c r="A22" s="574">
        <f t="shared" si="0"/>
        <v>705</v>
      </c>
      <c r="B22" s="572" t="s">
        <v>17</v>
      </c>
      <c r="C22" s="350" t="str">
        <f>B8</f>
        <v>Walram F1</v>
      </c>
      <c r="D22" s="351"/>
      <c r="E22" s="351"/>
      <c r="F22" s="352"/>
      <c r="G22" s="350" t="str">
        <f>B7</f>
        <v>vv Sliedrecht F1</v>
      </c>
      <c r="H22" s="351"/>
      <c r="I22" s="351"/>
      <c r="J22" s="352"/>
      <c r="K22" s="587">
        <f>K21+D14</f>
        <v>0.62499999999999989</v>
      </c>
      <c r="L22" s="588" t="s">
        <v>38</v>
      </c>
      <c r="M22" s="589"/>
    </row>
    <row r="23" spans="1:13" ht="16.5" thickBot="1">
      <c r="A23" s="575">
        <f t="shared" si="0"/>
        <v>706</v>
      </c>
      <c r="B23" s="590" t="s">
        <v>15</v>
      </c>
      <c r="C23" s="591" t="str">
        <f>B6</f>
        <v>Scharn F1</v>
      </c>
      <c r="D23" s="592"/>
      <c r="E23" s="592"/>
      <c r="F23" s="593"/>
      <c r="G23" s="591" t="str">
        <f>B8</f>
        <v>Walram F1</v>
      </c>
      <c r="H23" s="592"/>
      <c r="I23" s="592"/>
      <c r="J23" s="593"/>
      <c r="K23" s="594">
        <f>K22+D14</f>
        <v>0.63541666666666652</v>
      </c>
      <c r="L23" s="595" t="s">
        <v>38</v>
      </c>
      <c r="M23" s="596"/>
    </row>
    <row r="24" spans="1:13" ht="16.5" thickBot="1">
      <c r="A24" s="330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3"/>
      <c r="M24" s="333"/>
    </row>
    <row r="25" spans="1:13" ht="16.5" thickBot="1">
      <c r="A25" s="353" t="s">
        <v>19</v>
      </c>
      <c r="B25" s="354" t="str">
        <f>B4</f>
        <v>Poule A</v>
      </c>
      <c r="C25" s="334"/>
      <c r="D25" s="334"/>
      <c r="E25" s="334"/>
      <c r="F25" s="334"/>
      <c r="G25" s="334"/>
      <c r="H25" s="334"/>
      <c r="I25" s="334"/>
      <c r="J25" s="334"/>
      <c r="K25" s="334"/>
      <c r="L25" s="333"/>
      <c r="M25" s="333"/>
    </row>
    <row r="26" spans="1:13">
      <c r="A26" s="355">
        <v>1</v>
      </c>
      <c r="B26" s="469" t="s">
        <v>49</v>
      </c>
      <c r="C26" s="334"/>
      <c r="D26" s="334"/>
      <c r="E26" s="334"/>
      <c r="F26" s="334"/>
      <c r="G26" s="334"/>
      <c r="H26" s="334"/>
      <c r="I26" s="334"/>
      <c r="J26" s="334"/>
      <c r="K26" s="334"/>
      <c r="L26" s="333"/>
      <c r="M26" s="333"/>
    </row>
    <row r="27" spans="1:13">
      <c r="A27" s="569">
        <v>2</v>
      </c>
      <c r="B27" s="470" t="s">
        <v>145</v>
      </c>
      <c r="C27" s="334"/>
      <c r="D27" s="334"/>
      <c r="E27" s="334"/>
      <c r="F27" s="334"/>
      <c r="G27" s="334"/>
      <c r="H27" s="334"/>
      <c r="I27" s="334"/>
      <c r="J27" s="334"/>
      <c r="K27" s="334"/>
      <c r="L27" s="333"/>
      <c r="M27" s="333"/>
    </row>
    <row r="28" spans="1:13" ht="16.5" thickBot="1">
      <c r="A28" s="570">
        <v>3</v>
      </c>
      <c r="B28" s="571" t="s">
        <v>146</v>
      </c>
      <c r="C28" s="334"/>
      <c r="D28" s="334"/>
      <c r="E28" s="334"/>
      <c r="F28" s="334"/>
      <c r="G28" s="334"/>
      <c r="H28" s="334"/>
      <c r="I28" s="334"/>
      <c r="J28" s="334"/>
      <c r="K28" s="334"/>
      <c r="L28" s="333"/>
      <c r="M28" s="333"/>
    </row>
    <row r="29" spans="1:13">
      <c r="A29" s="337"/>
      <c r="B29" s="568"/>
      <c r="C29" s="334"/>
      <c r="D29" s="334"/>
      <c r="E29" s="334"/>
      <c r="F29" s="334"/>
      <c r="G29" s="334"/>
      <c r="H29" s="334"/>
      <c r="I29" s="334"/>
      <c r="J29" s="334"/>
      <c r="K29" s="334"/>
      <c r="L29" s="333"/>
      <c r="M29" s="333"/>
    </row>
    <row r="30" spans="1:13">
      <c r="A30" s="337"/>
      <c r="B30" s="568"/>
      <c r="C30" s="334"/>
      <c r="D30" s="334"/>
      <c r="E30" s="334"/>
      <c r="F30" s="334"/>
      <c r="G30" s="334"/>
      <c r="H30" s="334"/>
      <c r="I30" s="334"/>
      <c r="J30" s="334"/>
      <c r="K30" s="334"/>
      <c r="L30" s="333"/>
      <c r="M30" s="333"/>
    </row>
    <row r="31" spans="1:13" s="108" customFormat="1">
      <c r="A31" s="3"/>
      <c r="B31" s="429"/>
      <c r="C31" s="4"/>
      <c r="D31" s="4"/>
      <c r="E31" s="4"/>
      <c r="F31" s="4"/>
      <c r="G31" s="4"/>
      <c r="H31" s="4"/>
      <c r="I31" s="4"/>
      <c r="J31" s="4"/>
      <c r="K31" s="4"/>
      <c r="L31" s="240"/>
      <c r="M31" s="240"/>
    </row>
    <row r="32" spans="1:13" s="108" customFormat="1" ht="20.25">
      <c r="A32" s="454" t="s">
        <v>127</v>
      </c>
      <c r="B32" s="429"/>
      <c r="C32" s="4"/>
      <c r="D32" s="4"/>
      <c r="E32" s="4"/>
      <c r="F32" s="4"/>
      <c r="G32" s="4"/>
      <c r="H32" s="4"/>
      <c r="I32" s="4"/>
      <c r="J32" s="4"/>
      <c r="K32" s="4"/>
      <c r="L32" s="240"/>
      <c r="M32" s="240"/>
    </row>
    <row r="33" spans="1:13" s="108" customFormat="1" ht="20.25">
      <c r="A33" s="454"/>
      <c r="B33" s="429"/>
      <c r="C33" s="4"/>
      <c r="D33" s="4"/>
      <c r="E33" s="4"/>
      <c r="F33" s="4"/>
      <c r="G33" s="4"/>
      <c r="H33" s="4"/>
      <c r="I33" s="4"/>
      <c r="J33" s="4"/>
      <c r="K33" s="4"/>
      <c r="L33" s="240"/>
      <c r="M33" s="240"/>
    </row>
    <row r="34" spans="1:13" s="108" customFormat="1" ht="18">
      <c r="A34" s="111" t="s">
        <v>78</v>
      </c>
      <c r="B34" s="429"/>
      <c r="C34" s="4"/>
      <c r="D34" s="4"/>
      <c r="E34" s="4"/>
      <c r="F34" s="4"/>
      <c r="G34" s="4"/>
      <c r="H34" s="4"/>
      <c r="I34" s="4"/>
      <c r="J34" s="4"/>
      <c r="K34" s="4"/>
      <c r="L34" s="240"/>
      <c r="M34" s="240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6.5" thickBot="1">
      <c r="A36" s="138"/>
      <c r="B36" s="281" t="s">
        <v>20</v>
      </c>
      <c r="C36" s="282"/>
      <c r="D36" s="282"/>
      <c r="E36" s="282"/>
      <c r="F36" s="282"/>
      <c r="G36" s="282"/>
      <c r="H36" s="282"/>
      <c r="I36" s="282"/>
      <c r="J36" s="282"/>
      <c r="K36" s="282"/>
      <c r="L36" s="283"/>
      <c r="M36" s="283"/>
    </row>
    <row r="37" spans="1:13" ht="16.5" thickBot="1">
      <c r="A37" s="138"/>
      <c r="B37" s="129"/>
      <c r="C37" s="139">
        <v>1</v>
      </c>
      <c r="D37" s="140">
        <v>2</v>
      </c>
      <c r="E37" s="141">
        <v>3</v>
      </c>
      <c r="F37" s="140" t="s">
        <v>3</v>
      </c>
      <c r="G37" s="140" t="s">
        <v>4</v>
      </c>
      <c r="H37" s="140" t="s">
        <v>5</v>
      </c>
      <c r="I37" s="142" t="s">
        <v>6</v>
      </c>
      <c r="J37" s="284"/>
      <c r="K37" s="285"/>
      <c r="L37" s="283"/>
      <c r="M37" s="283"/>
    </row>
    <row r="38" spans="1:13">
      <c r="A38" s="604">
        <v>1</v>
      </c>
      <c r="B38" s="605" t="s">
        <v>122</v>
      </c>
      <c r="C38" s="606"/>
      <c r="D38" s="606"/>
      <c r="E38" s="606"/>
      <c r="F38" s="607"/>
      <c r="G38" s="607"/>
      <c r="H38" s="607"/>
      <c r="I38" s="608"/>
      <c r="J38" s="286"/>
      <c r="K38" s="286"/>
      <c r="L38" s="283"/>
      <c r="M38" s="283"/>
    </row>
    <row r="39" spans="1:13">
      <c r="A39" s="609">
        <v>2</v>
      </c>
      <c r="B39" s="610" t="s">
        <v>123</v>
      </c>
      <c r="C39" s="611"/>
      <c r="D39" s="611"/>
      <c r="E39" s="611"/>
      <c r="F39" s="612"/>
      <c r="G39" s="612"/>
      <c r="H39" s="612"/>
      <c r="I39" s="613"/>
      <c r="J39" s="286"/>
      <c r="K39" s="286"/>
      <c r="L39" s="283"/>
      <c r="M39" s="283"/>
    </row>
    <row r="40" spans="1:13">
      <c r="A40" s="609">
        <v>3</v>
      </c>
      <c r="B40" s="610" t="s">
        <v>124</v>
      </c>
      <c r="C40" s="611"/>
      <c r="D40" s="611"/>
      <c r="E40" s="611"/>
      <c r="F40" s="612"/>
      <c r="G40" s="612"/>
      <c r="H40" s="612"/>
      <c r="I40" s="613"/>
      <c r="J40" s="286"/>
      <c r="K40" s="286"/>
      <c r="L40" s="283"/>
      <c r="M40" s="283"/>
    </row>
    <row r="41" spans="1:13" ht="16.5" thickBot="1">
      <c r="A41" s="614">
        <v>4</v>
      </c>
      <c r="B41" s="615" t="s">
        <v>125</v>
      </c>
      <c r="C41" s="616"/>
      <c r="D41" s="616"/>
      <c r="E41" s="616"/>
      <c r="F41" s="617"/>
      <c r="G41" s="617"/>
      <c r="H41" s="617"/>
      <c r="I41" s="618"/>
      <c r="J41" s="286"/>
      <c r="K41" s="286"/>
      <c r="L41" s="283"/>
      <c r="M41" s="283"/>
    </row>
    <row r="42" spans="1:13">
      <c r="A42" s="135"/>
      <c r="B42" s="287"/>
      <c r="C42" s="288"/>
      <c r="D42" s="288"/>
      <c r="E42" s="288"/>
      <c r="F42" s="288"/>
      <c r="G42" s="288"/>
      <c r="H42" s="288"/>
      <c r="I42" s="288"/>
      <c r="J42" s="286"/>
      <c r="K42" s="286"/>
      <c r="L42" s="283"/>
      <c r="M42" s="283"/>
    </row>
    <row r="43" spans="1:13">
      <c r="A43" s="135"/>
      <c r="B43" s="287"/>
      <c r="C43" s="288"/>
      <c r="D43" s="288"/>
      <c r="E43" s="288"/>
      <c r="F43" s="288"/>
      <c r="G43" s="288"/>
      <c r="H43" s="288"/>
      <c r="I43" s="288"/>
      <c r="J43" s="286"/>
      <c r="K43" s="286"/>
      <c r="L43" s="283"/>
      <c r="M43" s="283"/>
    </row>
    <row r="44" spans="1:13" ht="16.5" thickBot="1">
      <c r="A44" s="135"/>
      <c r="B44" s="287"/>
      <c r="C44" s="288"/>
      <c r="D44" s="288"/>
      <c r="E44" s="288"/>
      <c r="F44" s="288"/>
      <c r="G44" s="288"/>
      <c r="H44" s="288"/>
      <c r="I44" s="288"/>
      <c r="J44" s="286"/>
      <c r="K44" s="286"/>
      <c r="L44" s="283"/>
      <c r="M44" s="283"/>
    </row>
    <row r="45" spans="1:13">
      <c r="A45" s="135"/>
      <c r="B45" s="113" t="s">
        <v>31</v>
      </c>
      <c r="C45" s="114"/>
      <c r="D45" s="115">
        <v>0.58333333333333337</v>
      </c>
      <c r="E45" s="116" t="s">
        <v>33</v>
      </c>
      <c r="F45" s="114"/>
      <c r="G45" s="117"/>
      <c r="H45" s="288"/>
      <c r="I45" s="288"/>
      <c r="J45" s="286"/>
      <c r="K45" s="286"/>
      <c r="L45" s="283"/>
      <c r="M45" s="283"/>
    </row>
    <row r="46" spans="1:13" ht="16.5" thickBot="1">
      <c r="A46" s="135"/>
      <c r="B46" s="118" t="s">
        <v>32</v>
      </c>
      <c r="C46" s="119"/>
      <c r="D46" s="120">
        <v>2.0833333333333332E-2</v>
      </c>
      <c r="E46" s="121" t="s">
        <v>34</v>
      </c>
      <c r="F46" s="119" t="s">
        <v>36</v>
      </c>
      <c r="G46" s="122" t="s">
        <v>37</v>
      </c>
      <c r="H46" s="288"/>
      <c r="I46" s="288"/>
      <c r="J46" s="286"/>
      <c r="K46" s="286"/>
      <c r="L46" s="283"/>
      <c r="M46" s="283"/>
    </row>
    <row r="47" spans="1:13">
      <c r="A47" s="135"/>
      <c r="B47" s="287"/>
      <c r="C47" s="288"/>
      <c r="D47" s="288"/>
      <c r="E47" s="288"/>
      <c r="F47" s="288"/>
      <c r="G47" s="288"/>
      <c r="H47" s="288"/>
      <c r="I47" s="288"/>
      <c r="J47" s="286"/>
      <c r="K47" s="286"/>
      <c r="L47" s="283"/>
      <c r="M47" s="283"/>
    </row>
    <row r="48" spans="1:13" ht="16.5" thickBot="1">
      <c r="A48" s="138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283"/>
      <c r="M48" s="283"/>
    </row>
    <row r="49" spans="1:13" ht="16.5" thickBot="1">
      <c r="A49" s="123" t="s">
        <v>2</v>
      </c>
      <c r="B49" s="124" t="s">
        <v>1</v>
      </c>
      <c r="C49" s="1397" t="s">
        <v>21</v>
      </c>
      <c r="D49" s="1403"/>
      <c r="E49" s="1403"/>
      <c r="F49" s="1404"/>
      <c r="G49" s="1397" t="s">
        <v>22</v>
      </c>
      <c r="H49" s="1403"/>
      <c r="I49" s="1403"/>
      <c r="J49" s="1404"/>
      <c r="K49" s="289" t="s">
        <v>23</v>
      </c>
      <c r="L49" s="289" t="s">
        <v>24</v>
      </c>
      <c r="M49" s="290" t="s">
        <v>25</v>
      </c>
    </row>
    <row r="50" spans="1:13">
      <c r="A50" s="520">
        <f>A23+1</f>
        <v>707</v>
      </c>
      <c r="B50" s="456" t="s">
        <v>28</v>
      </c>
      <c r="C50" s="1545" t="str">
        <f>B38</f>
        <v>FUNdament F1</v>
      </c>
      <c r="D50" s="1546"/>
      <c r="E50" s="1546"/>
      <c r="F50" s="1547"/>
      <c r="G50" s="1545" t="str">
        <f>B39</f>
        <v xml:space="preserve">UOW '02 F1 </v>
      </c>
      <c r="H50" s="1546"/>
      <c r="I50" s="1546"/>
      <c r="J50" s="1547"/>
      <c r="K50" s="457">
        <f>D45</f>
        <v>0.58333333333333337</v>
      </c>
      <c r="L50" s="458" t="s">
        <v>40</v>
      </c>
      <c r="M50" s="549"/>
    </row>
    <row r="51" spans="1:13">
      <c r="A51" s="372">
        <f>A50+1</f>
        <v>708</v>
      </c>
      <c r="B51" s="550" t="s">
        <v>29</v>
      </c>
      <c r="C51" s="1548" t="str">
        <f>B40</f>
        <v xml:space="preserve">SV Hulsberg F1 </v>
      </c>
      <c r="D51" s="1549"/>
      <c r="E51" s="1549"/>
      <c r="F51" s="1550"/>
      <c r="G51" s="1548" t="str">
        <f>B41</f>
        <v xml:space="preserve">BSV Limburgia F1 </v>
      </c>
      <c r="H51" s="1549"/>
      <c r="I51" s="1549"/>
      <c r="J51" s="1550"/>
      <c r="K51" s="551">
        <f>K50</f>
        <v>0.58333333333333337</v>
      </c>
      <c r="L51" s="552" t="s">
        <v>41</v>
      </c>
      <c r="M51" s="553"/>
    </row>
    <row r="52" spans="1:13">
      <c r="A52" s="372">
        <f t="shared" ref="A52:A55" si="1">A51+1</f>
        <v>709</v>
      </c>
      <c r="B52" s="550" t="s">
        <v>75</v>
      </c>
      <c r="C52" s="1548" t="str">
        <f>B40</f>
        <v xml:space="preserve">SV Hulsberg F1 </v>
      </c>
      <c r="D52" s="1549"/>
      <c r="E52" s="1549"/>
      <c r="F52" s="1550"/>
      <c r="G52" s="1548" t="str">
        <f>B38</f>
        <v>FUNdament F1</v>
      </c>
      <c r="H52" s="1549"/>
      <c r="I52" s="1549"/>
      <c r="J52" s="1550"/>
      <c r="K52" s="551">
        <f>K51+D46</f>
        <v>0.60416666666666674</v>
      </c>
      <c r="L52" s="552" t="s">
        <v>40</v>
      </c>
      <c r="M52" s="553"/>
    </row>
    <row r="53" spans="1:13">
      <c r="A53" s="372">
        <f t="shared" si="1"/>
        <v>710</v>
      </c>
      <c r="B53" s="550" t="s">
        <v>76</v>
      </c>
      <c r="C53" s="1548" t="str">
        <f>B41</f>
        <v xml:space="preserve">BSV Limburgia F1 </v>
      </c>
      <c r="D53" s="1549"/>
      <c r="E53" s="1549"/>
      <c r="F53" s="1550"/>
      <c r="G53" s="1548" t="str">
        <f>B39</f>
        <v xml:space="preserve">UOW '02 F1 </v>
      </c>
      <c r="H53" s="1549"/>
      <c r="I53" s="1549"/>
      <c r="J53" s="1550"/>
      <c r="K53" s="551">
        <f>K52</f>
        <v>0.60416666666666674</v>
      </c>
      <c r="L53" s="552" t="s">
        <v>41</v>
      </c>
      <c r="M53" s="553"/>
    </row>
    <row r="54" spans="1:13">
      <c r="A54" s="372">
        <f t="shared" si="1"/>
        <v>711</v>
      </c>
      <c r="B54" s="550" t="s">
        <v>77</v>
      </c>
      <c r="C54" s="1548" t="str">
        <f>B41</f>
        <v xml:space="preserve">BSV Limburgia F1 </v>
      </c>
      <c r="D54" s="1549"/>
      <c r="E54" s="1549"/>
      <c r="F54" s="1550"/>
      <c r="G54" s="1548" t="str">
        <f>B38</f>
        <v>FUNdament F1</v>
      </c>
      <c r="H54" s="1549"/>
      <c r="I54" s="1549"/>
      <c r="J54" s="1550"/>
      <c r="K54" s="551">
        <f>K53+D46</f>
        <v>0.62500000000000011</v>
      </c>
      <c r="L54" s="552" t="s">
        <v>40</v>
      </c>
      <c r="M54" s="553"/>
    </row>
    <row r="55" spans="1:13" ht="16.5" thickBot="1">
      <c r="A55" s="554">
        <f t="shared" si="1"/>
        <v>712</v>
      </c>
      <c r="B55" s="523" t="s">
        <v>30</v>
      </c>
      <c r="C55" s="1551" t="str">
        <f>B39</f>
        <v xml:space="preserve">UOW '02 F1 </v>
      </c>
      <c r="D55" s="1552"/>
      <c r="E55" s="1552"/>
      <c r="F55" s="1553"/>
      <c r="G55" s="1551" t="str">
        <f>B40</f>
        <v xml:space="preserve">SV Hulsberg F1 </v>
      </c>
      <c r="H55" s="1552"/>
      <c r="I55" s="1552"/>
      <c r="J55" s="1553"/>
      <c r="K55" s="555">
        <f>K54</f>
        <v>0.62500000000000011</v>
      </c>
      <c r="L55" s="556" t="s">
        <v>41</v>
      </c>
      <c r="M55" s="557"/>
    </row>
    <row r="56" spans="1:13" ht="16.5" thickBot="1">
      <c r="A56" s="138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283"/>
      <c r="M56" s="283"/>
    </row>
    <row r="57" spans="1:13" ht="16.5" thickBot="1">
      <c r="A57" s="167" t="s">
        <v>19</v>
      </c>
      <c r="B57" s="168" t="str">
        <f>B36</f>
        <v xml:space="preserve">Poule B </v>
      </c>
      <c r="C57" s="129"/>
      <c r="D57" s="129"/>
      <c r="E57" s="129"/>
      <c r="F57" s="129"/>
      <c r="G57" s="129"/>
      <c r="H57" s="129"/>
      <c r="I57" s="129"/>
      <c r="J57" s="129"/>
      <c r="K57" s="129"/>
      <c r="L57" s="283"/>
      <c r="M57" s="283"/>
    </row>
    <row r="58" spans="1:13">
      <c r="A58" s="291">
        <v>1</v>
      </c>
      <c r="B58" s="619" t="s">
        <v>57</v>
      </c>
      <c r="C58" s="129"/>
      <c r="D58" s="129"/>
      <c r="E58" s="129"/>
      <c r="F58" s="129"/>
      <c r="G58" s="129"/>
      <c r="H58" s="129"/>
      <c r="I58" s="129"/>
      <c r="J58" s="129"/>
      <c r="K58" s="129"/>
      <c r="L58" s="283"/>
      <c r="M58" s="283"/>
    </row>
    <row r="59" spans="1:13">
      <c r="A59" s="292">
        <v>2</v>
      </c>
      <c r="B59" s="620" t="s">
        <v>48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283"/>
      <c r="M59" s="283"/>
    </row>
    <row r="60" spans="1:13">
      <c r="A60" s="292">
        <v>3</v>
      </c>
      <c r="B60" s="293" t="s">
        <v>52</v>
      </c>
      <c r="C60" s="129"/>
      <c r="D60" s="129"/>
      <c r="E60" s="129"/>
      <c r="F60" s="129"/>
      <c r="G60" s="129"/>
      <c r="H60" s="129"/>
      <c r="I60" s="129"/>
      <c r="J60" s="129"/>
      <c r="K60" s="129"/>
      <c r="L60" s="283"/>
      <c r="M60" s="283"/>
    </row>
    <row r="61" spans="1:13" ht="16.5" thickBot="1">
      <c r="A61" s="294">
        <v>4</v>
      </c>
      <c r="B61" s="621" t="s">
        <v>53</v>
      </c>
      <c r="C61" s="129"/>
      <c r="D61" s="129"/>
      <c r="E61" s="129"/>
      <c r="F61" s="129"/>
      <c r="G61" s="129"/>
      <c r="H61" s="129"/>
      <c r="I61" s="129"/>
      <c r="J61" s="129"/>
      <c r="K61" s="129"/>
      <c r="L61" s="283"/>
      <c r="M61" s="283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20.25">
      <c r="A64" s="454" t="s">
        <v>127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20.25">
      <c r="A65" s="45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8">
      <c r="A66" s="295" t="s">
        <v>54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</row>
    <row r="67" spans="1:13" ht="16.5" thickBot="1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</row>
    <row r="68" spans="1:13">
      <c r="A68" s="175"/>
      <c r="B68" s="194" t="s">
        <v>31</v>
      </c>
      <c r="C68" s="195"/>
      <c r="D68" s="196">
        <v>0.66666666666666663</v>
      </c>
      <c r="E68" s="197" t="s">
        <v>33</v>
      </c>
      <c r="F68" s="195"/>
      <c r="G68" s="198"/>
      <c r="H68" s="175"/>
      <c r="I68" s="175"/>
      <c r="J68" s="175"/>
      <c r="K68" s="175"/>
      <c r="L68" s="175"/>
      <c r="M68" s="175"/>
    </row>
    <row r="69" spans="1:13" ht="16.5" thickBot="1">
      <c r="A69" s="175"/>
      <c r="B69" s="199" t="s">
        <v>32</v>
      </c>
      <c r="C69" s="200"/>
      <c r="D69" s="201">
        <v>1.7361111111111112E-2</v>
      </c>
      <c r="E69" s="202" t="s">
        <v>34</v>
      </c>
      <c r="F69" s="200" t="s">
        <v>36</v>
      </c>
      <c r="G69" s="203" t="s">
        <v>37</v>
      </c>
      <c r="H69" s="175"/>
      <c r="I69" s="175"/>
      <c r="J69" s="175"/>
      <c r="K69" s="175"/>
      <c r="L69" s="175"/>
      <c r="M69" s="175"/>
    </row>
    <row r="70" spans="1:13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</row>
    <row r="71" spans="1:13">
      <c r="A71" s="296" t="s">
        <v>44</v>
      </c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</row>
    <row r="72" spans="1:13" ht="16.5" thickBot="1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</row>
    <row r="73" spans="1:13" ht="16.5" thickBot="1">
      <c r="A73" s="207" t="s">
        <v>2</v>
      </c>
      <c r="B73" s="208" t="s">
        <v>1</v>
      </c>
      <c r="C73" s="1370" t="s">
        <v>27</v>
      </c>
      <c r="D73" s="1375"/>
      <c r="E73" s="1375"/>
      <c r="F73" s="1376"/>
      <c r="G73" s="1370" t="s">
        <v>22</v>
      </c>
      <c r="H73" s="1375"/>
      <c r="I73" s="1375"/>
      <c r="J73" s="1376"/>
      <c r="K73" s="208" t="s">
        <v>23</v>
      </c>
      <c r="L73" s="208" t="s">
        <v>24</v>
      </c>
      <c r="M73" s="209" t="s">
        <v>25</v>
      </c>
    </row>
    <row r="74" spans="1:13">
      <c r="A74" s="297">
        <f>A55+1</f>
        <v>713</v>
      </c>
      <c r="B74" s="298" t="s">
        <v>43</v>
      </c>
      <c r="C74" s="1386" t="str">
        <f>B26</f>
        <v>Winnaar poule A</v>
      </c>
      <c r="D74" s="1387"/>
      <c r="E74" s="1387"/>
      <c r="F74" s="1388"/>
      <c r="G74" s="1386" t="str">
        <f>B59</f>
        <v xml:space="preserve">Nummer 2 poule B </v>
      </c>
      <c r="H74" s="1387"/>
      <c r="I74" s="1387"/>
      <c r="J74" s="1388"/>
      <c r="K74" s="299">
        <f>D68</f>
        <v>0.66666666666666663</v>
      </c>
      <c r="L74" s="298" t="s">
        <v>38</v>
      </c>
      <c r="M74" s="300" t="s">
        <v>26</v>
      </c>
    </row>
    <row r="75" spans="1:13" ht="16.5" thickBot="1">
      <c r="A75" s="301">
        <f>A74+1</f>
        <v>714</v>
      </c>
      <c r="B75" s="302" t="s">
        <v>42</v>
      </c>
      <c r="C75" s="1382" t="str">
        <f>B27</f>
        <v>Nr. 2 poule A</v>
      </c>
      <c r="D75" s="1383"/>
      <c r="E75" s="1383"/>
      <c r="F75" s="1384"/>
      <c r="G75" s="1382" t="str">
        <f>B58</f>
        <v>Winnaar poule B</v>
      </c>
      <c r="H75" s="1383"/>
      <c r="I75" s="1383"/>
      <c r="J75" s="1384"/>
      <c r="K75" s="303">
        <f>D68</f>
        <v>0.66666666666666663</v>
      </c>
      <c r="L75" s="302" t="s">
        <v>39</v>
      </c>
      <c r="M75" s="304" t="s">
        <v>26</v>
      </c>
    </row>
    <row r="76" spans="1:13">
      <c r="A76" s="305"/>
      <c r="B76" s="305"/>
      <c r="C76" s="1374"/>
      <c r="D76" s="1374"/>
      <c r="E76" s="1374"/>
      <c r="F76" s="1374"/>
      <c r="G76" s="1374"/>
      <c r="H76" s="1374"/>
      <c r="I76" s="1374"/>
      <c r="J76" s="1374"/>
      <c r="K76" s="305"/>
      <c r="L76" s="305"/>
      <c r="M76" s="305"/>
    </row>
    <row r="77" spans="1:13">
      <c r="A77" s="296" t="s">
        <v>47</v>
      </c>
      <c r="B77" s="175"/>
      <c r="C77" s="1374"/>
      <c r="D77" s="1374"/>
      <c r="E77" s="1374"/>
      <c r="F77" s="1374"/>
      <c r="G77" s="1374"/>
      <c r="H77" s="1374"/>
      <c r="I77" s="1374"/>
      <c r="J77" s="1374"/>
      <c r="K77" s="175"/>
      <c r="L77" s="175"/>
      <c r="M77" s="175"/>
    </row>
    <row r="78" spans="1:13" ht="16.5" thickBot="1">
      <c r="A78" s="296"/>
      <c r="B78" s="175"/>
      <c r="C78" s="177"/>
      <c r="D78" s="177"/>
      <c r="E78" s="177"/>
      <c r="F78" s="177"/>
      <c r="G78" s="177"/>
      <c r="H78" s="177"/>
      <c r="I78" s="177"/>
      <c r="J78" s="177"/>
      <c r="K78" s="175"/>
      <c r="L78" s="175"/>
      <c r="M78" s="175"/>
    </row>
    <row r="79" spans="1:13" ht="16.5" thickBot="1">
      <c r="A79" s="207" t="s">
        <v>2</v>
      </c>
      <c r="B79" s="208" t="s">
        <v>1</v>
      </c>
      <c r="C79" s="1370" t="s">
        <v>27</v>
      </c>
      <c r="D79" s="1375"/>
      <c r="E79" s="1375"/>
      <c r="F79" s="1376"/>
      <c r="G79" s="1370" t="s">
        <v>22</v>
      </c>
      <c r="H79" s="1375"/>
      <c r="I79" s="1375"/>
      <c r="J79" s="1376"/>
      <c r="K79" s="208" t="s">
        <v>23</v>
      </c>
      <c r="L79" s="208" t="s">
        <v>24</v>
      </c>
      <c r="M79" s="209" t="s">
        <v>25</v>
      </c>
    </row>
    <row r="80" spans="1:13" ht="16.5" thickBot="1">
      <c r="A80" s="301">
        <f>A75+1</f>
        <v>715</v>
      </c>
      <c r="B80" s="466" t="s">
        <v>142</v>
      </c>
      <c r="C80" s="1377" t="str">
        <f>B28</f>
        <v>Nr. 3 poule A</v>
      </c>
      <c r="D80" s="1377"/>
      <c r="E80" s="1377"/>
      <c r="F80" s="1377"/>
      <c r="G80" s="1377" t="str">
        <f>B60</f>
        <v xml:space="preserve">Nummer 3 poule B </v>
      </c>
      <c r="H80" s="1377"/>
      <c r="I80" s="1377"/>
      <c r="J80" s="1377"/>
      <c r="K80" s="303">
        <f>D68</f>
        <v>0.66666666666666663</v>
      </c>
      <c r="L80" s="302" t="s">
        <v>40</v>
      </c>
      <c r="M80" s="304" t="s">
        <v>26</v>
      </c>
    </row>
    <row r="81" spans="1:13">
      <c r="A81" s="175"/>
      <c r="B81" s="305"/>
      <c r="C81" s="177"/>
      <c r="D81" s="177"/>
      <c r="E81" s="177"/>
      <c r="F81" s="177"/>
      <c r="G81" s="177"/>
      <c r="H81" s="177"/>
      <c r="I81" s="177"/>
      <c r="J81" s="177"/>
      <c r="K81" s="175"/>
      <c r="L81" s="175"/>
      <c r="M81" s="175"/>
    </row>
    <row r="82" spans="1:13">
      <c r="A82" s="296" t="s">
        <v>46</v>
      </c>
      <c r="B82" s="175"/>
      <c r="C82" s="1374"/>
      <c r="D82" s="1374"/>
      <c r="E82" s="1374"/>
      <c r="F82" s="1374"/>
      <c r="G82" s="1374"/>
      <c r="H82" s="1374"/>
      <c r="I82" s="1374"/>
      <c r="J82" s="1374"/>
      <c r="K82" s="175"/>
      <c r="L82" s="175"/>
      <c r="M82" s="175"/>
    </row>
    <row r="83" spans="1:13" ht="16.5" thickBot="1">
      <c r="A83" s="296"/>
      <c r="B83" s="175"/>
      <c r="C83" s="365"/>
      <c r="D83" s="365"/>
      <c r="E83" s="365"/>
      <c r="F83" s="365"/>
      <c r="G83" s="365"/>
      <c r="H83" s="365"/>
      <c r="I83" s="365"/>
      <c r="J83" s="365"/>
      <c r="K83" s="175"/>
      <c r="L83" s="175"/>
      <c r="M83" s="175"/>
    </row>
    <row r="84" spans="1:13" ht="16.5" thickBot="1">
      <c r="A84" s="207" t="s">
        <v>2</v>
      </c>
      <c r="B84" s="208" t="s">
        <v>1</v>
      </c>
      <c r="C84" s="1381" t="s">
        <v>27</v>
      </c>
      <c r="D84" s="1381"/>
      <c r="E84" s="1381"/>
      <c r="F84" s="1381"/>
      <c r="G84" s="1381" t="s">
        <v>22</v>
      </c>
      <c r="H84" s="1381"/>
      <c r="I84" s="1381"/>
      <c r="J84" s="1381"/>
      <c r="K84" s="208" t="s">
        <v>23</v>
      </c>
      <c r="L84" s="208" t="s">
        <v>24</v>
      </c>
      <c r="M84" s="209" t="s">
        <v>25</v>
      </c>
    </row>
    <row r="85" spans="1:13" ht="16.5" thickBot="1">
      <c r="A85" s="301">
        <f>A80+1</f>
        <v>716</v>
      </c>
      <c r="B85" s="308" t="s">
        <v>80</v>
      </c>
      <c r="C85" s="1377"/>
      <c r="D85" s="1377"/>
      <c r="E85" s="1377"/>
      <c r="F85" s="1377"/>
      <c r="G85" s="1377"/>
      <c r="H85" s="1377"/>
      <c r="I85" s="1377"/>
      <c r="J85" s="1377"/>
      <c r="K85" s="303">
        <f>K80+D69</f>
        <v>0.68402777777777779</v>
      </c>
      <c r="L85" s="302" t="s">
        <v>39</v>
      </c>
      <c r="M85" s="304" t="s">
        <v>26</v>
      </c>
    </row>
    <row r="86" spans="1:13">
      <c r="A86" s="175"/>
      <c r="B86" s="305"/>
      <c r="C86" s="177"/>
      <c r="D86" s="177"/>
      <c r="E86" s="177"/>
      <c r="F86" s="177"/>
      <c r="G86" s="177"/>
      <c r="H86" s="177"/>
      <c r="I86" s="177"/>
      <c r="J86" s="177"/>
      <c r="K86" s="175"/>
      <c r="L86" s="175"/>
      <c r="M86" s="175"/>
    </row>
    <row r="87" spans="1:13">
      <c r="A87" s="296" t="s">
        <v>45</v>
      </c>
      <c r="B87" s="175"/>
      <c r="C87" s="1374"/>
      <c r="D87" s="1374"/>
      <c r="E87" s="1374"/>
      <c r="F87" s="1374"/>
      <c r="G87" s="1374"/>
      <c r="H87" s="1374"/>
      <c r="I87" s="1374"/>
      <c r="J87" s="1374"/>
      <c r="K87" s="175"/>
      <c r="L87" s="175"/>
      <c r="M87" s="175"/>
    </row>
    <row r="88" spans="1:13" ht="16.5" thickBot="1">
      <c r="A88" s="296"/>
      <c r="B88" s="175"/>
      <c r="C88" s="177"/>
      <c r="D88" s="177"/>
      <c r="E88" s="177"/>
      <c r="F88" s="177"/>
      <c r="G88" s="177"/>
      <c r="H88" s="177"/>
      <c r="I88" s="177"/>
      <c r="J88" s="177"/>
      <c r="K88" s="175"/>
      <c r="L88" s="175"/>
      <c r="M88" s="175"/>
    </row>
    <row r="89" spans="1:13" ht="16.5" thickBot="1">
      <c r="A89" s="207" t="s">
        <v>2</v>
      </c>
      <c r="B89" s="208" t="s">
        <v>1</v>
      </c>
      <c r="C89" s="1381" t="s">
        <v>27</v>
      </c>
      <c r="D89" s="1381"/>
      <c r="E89" s="1381"/>
      <c r="F89" s="1381"/>
      <c r="G89" s="1381" t="s">
        <v>22</v>
      </c>
      <c r="H89" s="1381"/>
      <c r="I89" s="1381"/>
      <c r="J89" s="1381"/>
      <c r="K89" s="208" t="s">
        <v>23</v>
      </c>
      <c r="L89" s="208" t="s">
        <v>24</v>
      </c>
      <c r="M89" s="209" t="s">
        <v>25</v>
      </c>
    </row>
    <row r="90" spans="1:13" ht="16.5" thickBot="1">
      <c r="A90" s="301">
        <f>A85+1</f>
        <v>717</v>
      </c>
      <c r="B90" s="306" t="s">
        <v>158</v>
      </c>
      <c r="C90" s="1377"/>
      <c r="D90" s="1377"/>
      <c r="E90" s="1377"/>
      <c r="F90" s="1377"/>
      <c r="G90" s="1377"/>
      <c r="H90" s="1377"/>
      <c r="I90" s="1377"/>
      <c r="J90" s="1377"/>
      <c r="K90" s="303">
        <f>K80+D69</f>
        <v>0.68402777777777779</v>
      </c>
      <c r="L90" s="302" t="s">
        <v>38</v>
      </c>
      <c r="M90" s="304" t="s">
        <v>26</v>
      </c>
    </row>
    <row r="91" spans="1:13" ht="16.5" thickBo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6.5" thickBot="1">
      <c r="A92" s="433"/>
      <c r="B92" s="434" t="s">
        <v>19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559">
        <v>1</v>
      </c>
      <c r="B93" s="55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560">
        <v>2</v>
      </c>
      <c r="B94" s="43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560">
        <v>3</v>
      </c>
      <c r="B95" s="43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560">
        <v>4</v>
      </c>
      <c r="B96" s="43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560">
        <v>5</v>
      </c>
      <c r="B97" s="43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560">
        <v>6</v>
      </c>
      <c r="B98" s="43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6.5" thickBot="1">
      <c r="A99" s="561">
        <v>7</v>
      </c>
      <c r="B99" s="43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20.25">
      <c r="A101" s="453" t="s">
        <v>128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</sheetData>
  <mergeCells count="42">
    <mergeCell ref="C87:F87"/>
    <mergeCell ref="G87:J87"/>
    <mergeCell ref="C89:F89"/>
    <mergeCell ref="G89:J89"/>
    <mergeCell ref="C90:F90"/>
    <mergeCell ref="G90:J90"/>
    <mergeCell ref="C82:F82"/>
    <mergeCell ref="G82:J82"/>
    <mergeCell ref="C84:F84"/>
    <mergeCell ref="G84:J84"/>
    <mergeCell ref="C85:F85"/>
    <mergeCell ref="G85:J85"/>
    <mergeCell ref="C77:F77"/>
    <mergeCell ref="G77:J77"/>
    <mergeCell ref="C79:F79"/>
    <mergeCell ref="G79:J79"/>
    <mergeCell ref="C80:F80"/>
    <mergeCell ref="G80:J80"/>
    <mergeCell ref="C76:F76"/>
    <mergeCell ref="G76:J76"/>
    <mergeCell ref="C73:F73"/>
    <mergeCell ref="G73:J73"/>
    <mergeCell ref="C74:F74"/>
    <mergeCell ref="G74:J74"/>
    <mergeCell ref="C75:F75"/>
    <mergeCell ref="G75:J75"/>
    <mergeCell ref="C51:F51"/>
    <mergeCell ref="G51:J51"/>
    <mergeCell ref="C54:F54"/>
    <mergeCell ref="G54:J54"/>
    <mergeCell ref="C55:F55"/>
    <mergeCell ref="G55:J55"/>
    <mergeCell ref="C52:F52"/>
    <mergeCell ref="G52:J52"/>
    <mergeCell ref="C53:F53"/>
    <mergeCell ref="G53:J53"/>
    <mergeCell ref="C17:F17"/>
    <mergeCell ref="G17:J17"/>
    <mergeCell ref="C49:F49"/>
    <mergeCell ref="G49:J49"/>
    <mergeCell ref="C50:F50"/>
    <mergeCell ref="G50:J50"/>
  </mergeCells>
  <phoneticPr fontId="11" type="noConversion"/>
  <pageMargins left="0.25" right="0.25" top="0.75" bottom="0.75" header="0.3" footer="0.3"/>
  <pageSetup paperSize="9" orientation="portrait" horizontalDpi="4294967292" verticalDpi="4294967292"/>
  <rowBreaks count="2" manualBreakCount="2">
    <brk id="33" max="12" man="1"/>
    <brk id="65" max="1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theme="9"/>
  </sheetPr>
  <dimension ref="A2:E27"/>
  <sheetViews>
    <sheetView topLeftCell="A19" zoomScale="125" zoomScaleNormal="125" zoomScalePageLayoutView="125" workbookViewId="0">
      <selection activeCell="E12" sqref="E12"/>
    </sheetView>
  </sheetViews>
  <sheetFormatPr defaultColWidth="10.875" defaultRowHeight="15"/>
  <cols>
    <col min="1" max="1" width="8.125" style="911" customWidth="1"/>
    <col min="2" max="2" width="24.5" style="911" customWidth="1"/>
    <col min="3" max="3" width="26" style="911" customWidth="1"/>
    <col min="4" max="5" width="18.125" style="911" customWidth="1"/>
    <col min="6" max="16384" width="10.875" style="911"/>
  </cols>
  <sheetData>
    <row r="2" spans="1:5" ht="18">
      <c r="A2" s="915" t="s">
        <v>289</v>
      </c>
    </row>
    <row r="3" spans="1:5" ht="18">
      <c r="A3" s="915" t="s">
        <v>282</v>
      </c>
    </row>
    <row r="4" spans="1:5" ht="23.25">
      <c r="A4" s="914"/>
    </row>
    <row r="5" spans="1:5" ht="15.75">
      <c r="A5" s="916" t="s">
        <v>291</v>
      </c>
    </row>
    <row r="6" spans="1:5" ht="15.75" thickBot="1"/>
    <row r="7" spans="1:5" ht="16.5" thickBot="1">
      <c r="A7" s="1167" t="s">
        <v>23</v>
      </c>
      <c r="B7" s="1214" t="s">
        <v>283</v>
      </c>
      <c r="C7" s="1214" t="s">
        <v>284</v>
      </c>
      <c r="D7" s="1217" t="s">
        <v>362</v>
      </c>
      <c r="E7" s="1218" t="s">
        <v>363</v>
      </c>
    </row>
    <row r="8" spans="1:5" ht="29.1" customHeight="1">
      <c r="A8" s="1166">
        <f>'OG9'!D15</f>
        <v>0.375</v>
      </c>
      <c r="B8" s="1204" t="str">
        <f>'OG9'!B11</f>
        <v>RKSV Heer E1</v>
      </c>
      <c r="C8" s="1204" t="str">
        <f>'OG9'!P11</f>
        <v>RKASV E3</v>
      </c>
      <c r="D8" s="1212"/>
      <c r="E8" s="1213"/>
    </row>
    <row r="9" spans="1:5" ht="29.1" customHeight="1">
      <c r="A9" s="912">
        <f>A8+'OG9'!D16</f>
        <v>0.3888888888888889</v>
      </c>
      <c r="B9" s="1152" t="str">
        <f>'OG9'!B9</f>
        <v>DVO E5</v>
      </c>
      <c r="C9" s="1152" t="str">
        <f>'OG9'!P9</f>
        <v xml:space="preserve">FC Galmaarden </v>
      </c>
      <c r="D9" s="1153"/>
      <c r="E9" s="1154"/>
    </row>
    <row r="10" spans="1:5" ht="29.1" customHeight="1">
      <c r="A10" s="912">
        <f>A9+'OG9'!D16</f>
        <v>0.40277777777777779</v>
      </c>
      <c r="B10" s="1152" t="str">
        <f>'OG9'!B7</f>
        <v xml:space="preserve">Scharn E2 </v>
      </c>
      <c r="C10" s="1152" t="str">
        <f>'OG9'!P7</f>
        <v xml:space="preserve">Scharn E9 </v>
      </c>
      <c r="D10" s="1153"/>
      <c r="E10" s="1154"/>
    </row>
    <row r="11" spans="1:5" ht="29.1" customHeight="1">
      <c r="A11" s="912">
        <f>A10+'OG9'!D16</f>
        <v>0.41666666666666669</v>
      </c>
      <c r="B11" s="1152" t="str">
        <f>'OG9'!B8</f>
        <v xml:space="preserve">Scharn E6 </v>
      </c>
      <c r="C11" s="1152" t="str">
        <f>'OG9'!P8</f>
        <v>UOW '02 E2</v>
      </c>
      <c r="D11" s="1153"/>
      <c r="E11" s="1154"/>
    </row>
    <row r="12" spans="1:5" ht="29.1" customHeight="1">
      <c r="A12" s="912">
        <f>A11+'OG9'!D16</f>
        <v>0.43055555555555558</v>
      </c>
      <c r="B12" s="1209" t="str">
        <f>'OG9'!B10</f>
        <v>Sporting Heerlen E2</v>
      </c>
      <c r="C12" s="1209" t="str">
        <f>'OG9'!P10</f>
        <v>Groene Ster E3</v>
      </c>
      <c r="D12" s="1153"/>
      <c r="E12" s="1154"/>
    </row>
    <row r="13" spans="1:5">
      <c r="A13" s="912"/>
      <c r="B13" s="1209"/>
      <c r="C13" s="1209"/>
      <c r="D13" s="1153"/>
      <c r="E13" s="1154"/>
    </row>
    <row r="14" spans="1:5">
      <c r="A14" s="912">
        <v>0.45833333333333331</v>
      </c>
      <c r="B14" s="1209" t="s">
        <v>288</v>
      </c>
      <c r="C14" s="1209" t="s">
        <v>292</v>
      </c>
      <c r="D14" s="1153"/>
      <c r="E14" s="1154"/>
    </row>
    <row r="15" spans="1:5" ht="15.75" thickBot="1">
      <c r="A15" s="913"/>
      <c r="B15" s="1157"/>
      <c r="C15" s="1157"/>
      <c r="D15" s="1158"/>
      <c r="E15" s="1159"/>
    </row>
    <row r="17" spans="1:5" ht="15.75">
      <c r="A17" s="916" t="s">
        <v>290</v>
      </c>
    </row>
    <row r="18" spans="1:5" ht="15.75" thickBot="1"/>
    <row r="19" spans="1:5" ht="16.5" thickBot="1">
      <c r="A19" s="1167" t="s">
        <v>23</v>
      </c>
      <c r="B19" s="1214" t="s">
        <v>283</v>
      </c>
      <c r="C19" s="1214" t="s">
        <v>284</v>
      </c>
      <c r="D19" s="1215" t="s">
        <v>362</v>
      </c>
      <c r="E19" s="1216" t="s">
        <v>363</v>
      </c>
    </row>
    <row r="20" spans="1:5" ht="29.1" customHeight="1">
      <c r="A20" s="1166">
        <f>'OG9'!D58</f>
        <v>0.375</v>
      </c>
      <c r="B20" s="1204" t="str">
        <f>'OG9'!B54</f>
        <v xml:space="preserve">Scharn F all stars </v>
      </c>
      <c r="C20" s="1204" t="str">
        <f>'OG9'!P54</f>
        <v xml:space="preserve">Walram E4 </v>
      </c>
      <c r="D20" s="1212"/>
      <c r="E20" s="1213"/>
    </row>
    <row r="21" spans="1:5" ht="29.1" customHeight="1">
      <c r="A21" s="912">
        <f>A20+'OG9'!D59</f>
        <v>0.3888888888888889</v>
      </c>
      <c r="B21" s="1152" t="str">
        <f>'OG9'!B52</f>
        <v>Sporting Sittard E1</v>
      </c>
      <c r="C21" s="1152" t="str">
        <f>'OG9'!P52</f>
        <v>RKSV Minor E1</v>
      </c>
      <c r="D21" s="1153"/>
      <c r="E21" s="1154"/>
    </row>
    <row r="22" spans="1:5" ht="29.1" customHeight="1">
      <c r="A22" s="912">
        <f>A21+'OG9'!D59</f>
        <v>0.40277777777777779</v>
      </c>
      <c r="B22" s="1152" t="str">
        <f>'OG9'!B50</f>
        <v>Scharn E7</v>
      </c>
      <c r="C22" s="1152" t="str">
        <f>'OG9'!P50</f>
        <v xml:space="preserve">Scharn F-top </v>
      </c>
      <c r="D22" s="1153"/>
      <c r="E22" s="1154"/>
    </row>
    <row r="23" spans="1:5" ht="29.1" customHeight="1">
      <c r="A23" s="912">
        <f>A22+'OG9'!D59</f>
        <v>0.41666666666666669</v>
      </c>
      <c r="B23" s="1152" t="str">
        <f>'OG9'!B51</f>
        <v>Geulsche Boys E2</v>
      </c>
      <c r="C23" s="1152" t="str">
        <f>'OG9'!P51</f>
        <v>RKVVL/Polaris E2</v>
      </c>
      <c r="D23" s="1153"/>
      <c r="E23" s="1154"/>
    </row>
    <row r="24" spans="1:5" ht="29.1" customHeight="1">
      <c r="A24" s="912">
        <f>A23+'OG9'!D59</f>
        <v>0.43055555555555558</v>
      </c>
      <c r="B24" s="1209" t="str">
        <f>'OG9'!B53</f>
        <v>RKASV E1</v>
      </c>
      <c r="C24" s="1209" t="str">
        <f>'OG9'!P53</f>
        <v>Sporting Sittard E2</v>
      </c>
      <c r="D24" s="1153"/>
      <c r="E24" s="1154"/>
    </row>
    <row r="25" spans="1:5">
      <c r="A25" s="912"/>
      <c r="B25" s="1209"/>
      <c r="C25" s="1209"/>
      <c r="D25" s="1153"/>
      <c r="E25" s="1154"/>
    </row>
    <row r="26" spans="1:5">
      <c r="A26" s="912">
        <v>0.45833333333333331</v>
      </c>
      <c r="B26" s="1209" t="s">
        <v>288</v>
      </c>
      <c r="C26" s="1209" t="s">
        <v>292</v>
      </c>
      <c r="D26" s="1153"/>
      <c r="E26" s="1154"/>
    </row>
    <row r="27" spans="1:5" ht="15.75" thickBot="1">
      <c r="A27" s="913"/>
      <c r="B27" s="1157"/>
      <c r="C27" s="1157"/>
      <c r="D27" s="1158"/>
      <c r="E27" s="1159"/>
    </row>
  </sheetData>
  <phoneticPr fontId="11" type="noConversion"/>
  <pageMargins left="0.75" right="0.75" top="1" bottom="1" header="0.5" footer="0.5"/>
  <pageSetup paperSize="9" scale="113" orientation="portrait" horizontalDpi="4294967292" verticalDpi="4294967292"/>
  <extLst>
    <ext xmlns:mx="http://schemas.microsoft.com/office/mac/excel/2008/main" uri="{64002731-A6B0-56B0-2670-7721B7C09600}">
      <mx:PLV Mode="0" OnePage="0" WScale="11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18</vt:i4>
      </vt:variant>
      <vt:variant>
        <vt:lpstr>Benoemde bereiken</vt:lpstr>
      </vt:variant>
      <vt:variant>
        <vt:i4>5</vt:i4>
      </vt:variant>
    </vt:vector>
  </HeadingPairs>
  <TitlesOfParts>
    <vt:vector size="23" baseType="lpstr">
      <vt:lpstr>G15</vt:lpstr>
      <vt:lpstr>Penaltycup C</vt:lpstr>
      <vt:lpstr>G13</vt:lpstr>
      <vt:lpstr>Penaltycup D</vt:lpstr>
      <vt:lpstr>TOPG9</vt:lpstr>
      <vt:lpstr>Penaltycup TOP E</vt:lpstr>
      <vt:lpstr>OG9</vt:lpstr>
      <vt:lpstr>TOP F </vt:lpstr>
      <vt:lpstr>Penaltycup OPEN E</vt:lpstr>
      <vt:lpstr>OPEN F</vt:lpstr>
      <vt:lpstr>MP</vt:lpstr>
      <vt:lpstr>All GAMES</vt:lpstr>
      <vt:lpstr>Wedstrijdbriefjes</vt:lpstr>
      <vt:lpstr>Penaltycup finale</vt:lpstr>
      <vt:lpstr>Beschikbaarheid</vt:lpstr>
      <vt:lpstr>Penaltycup MP</vt:lpstr>
      <vt:lpstr>Scheidsrechters</vt:lpstr>
      <vt:lpstr>Bekers </vt:lpstr>
      <vt:lpstr>'Penaltycup finale'!Afdrukbereik</vt:lpstr>
      <vt:lpstr>Scheidsrechters!Afdrukbereik</vt:lpstr>
      <vt:lpstr>'TOP F '!Afdrukbereik</vt:lpstr>
      <vt:lpstr>TOPG9!Afdrukbereik</vt:lpstr>
      <vt:lpstr>Wedstrijdbriefjes!Afdrukbereik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Burlet</dc:creator>
  <cp:lastModifiedBy>TPer</cp:lastModifiedBy>
  <cp:lastPrinted>2016-05-08T13:29:59Z</cp:lastPrinted>
  <dcterms:created xsi:type="dcterms:W3CDTF">2015-04-29T08:51:21Z</dcterms:created>
  <dcterms:modified xsi:type="dcterms:W3CDTF">2016-05-30T13:19:55Z</dcterms:modified>
</cp:coreProperties>
</file>